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Financial Architects LLC\FA Common Files\Calculators &amp; Technical Reference\"/>
    </mc:Choice>
  </mc:AlternateContent>
  <bookViews>
    <workbookView xWindow="0" yWindow="75" windowWidth="19095" windowHeight="12225"/>
  </bookViews>
  <sheets>
    <sheet name="Probability Analysis" sheetId="4" r:id="rId1"/>
    <sheet name="RP2014 Mortality Tables" sheetId="6" r:id="rId2"/>
  </sheets>
  <definedNames>
    <definedName name="_xlnm.Print_Area" localSheetId="0">'Probability Analysis'!$A$1:$G$60</definedName>
  </definedNames>
  <calcPr calcId="171027"/>
</workbook>
</file>

<file path=xl/calcChain.xml><?xml version="1.0" encoding="utf-8"?>
<calcChain xmlns="http://schemas.openxmlformats.org/spreadsheetml/2006/main">
  <c r="K3" i="4" l="1"/>
  <c r="I3" i="4"/>
  <c r="R4" i="6"/>
  <c r="R3" i="6"/>
  <c r="R2" i="6"/>
  <c r="R1" i="6"/>
  <c r="M1" i="6"/>
  <c r="N26" i="6" s="1"/>
  <c r="K1" i="4"/>
  <c r="I1" i="4"/>
  <c r="M72" i="6" l="1"/>
  <c r="M68" i="6"/>
  <c r="M64" i="6"/>
  <c r="M60" i="6"/>
  <c r="M58" i="6"/>
  <c r="M56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N25" i="6"/>
  <c r="N23" i="6"/>
  <c r="N21" i="6"/>
  <c r="N19" i="6"/>
  <c r="N17" i="6"/>
  <c r="N15" i="6"/>
  <c r="N13" i="6"/>
  <c r="N11" i="6"/>
  <c r="N9" i="6"/>
  <c r="N5" i="6"/>
  <c r="N74" i="6"/>
  <c r="N72" i="6"/>
  <c r="N70" i="6"/>
  <c r="N68" i="6"/>
  <c r="N66" i="6"/>
  <c r="N64" i="6"/>
  <c r="N62" i="6"/>
  <c r="N60" i="6"/>
  <c r="N58" i="6"/>
  <c r="N56" i="6"/>
  <c r="N54" i="6"/>
  <c r="N52" i="6"/>
  <c r="N50" i="6"/>
  <c r="N48" i="6"/>
  <c r="N46" i="6"/>
  <c r="N44" i="6"/>
  <c r="N42" i="6"/>
  <c r="N40" i="6"/>
  <c r="N38" i="6"/>
  <c r="N36" i="6"/>
  <c r="N34" i="6"/>
  <c r="N32" i="6"/>
  <c r="N30" i="6"/>
  <c r="N28" i="6"/>
  <c r="M26" i="6"/>
  <c r="M24" i="6"/>
  <c r="M22" i="6"/>
  <c r="M20" i="6"/>
  <c r="M18" i="6"/>
  <c r="M16" i="6"/>
  <c r="M14" i="6"/>
  <c r="M12" i="6"/>
  <c r="M10" i="6"/>
  <c r="M8" i="6"/>
  <c r="M6" i="6"/>
  <c r="M74" i="6"/>
  <c r="M70" i="6"/>
  <c r="M66" i="6"/>
  <c r="M62" i="6"/>
  <c r="M54" i="6"/>
  <c r="N7" i="6"/>
  <c r="M4" i="6"/>
  <c r="O4" i="6" s="1"/>
  <c r="N73" i="6"/>
  <c r="N71" i="6"/>
  <c r="N69" i="6"/>
  <c r="N67" i="6"/>
  <c r="N65" i="6"/>
  <c r="N63" i="6"/>
  <c r="N61" i="6"/>
  <c r="N59" i="6"/>
  <c r="N57" i="6"/>
  <c r="N55" i="6"/>
  <c r="N53" i="6"/>
  <c r="N51" i="6"/>
  <c r="N49" i="6"/>
  <c r="N47" i="6"/>
  <c r="N45" i="6"/>
  <c r="N43" i="6"/>
  <c r="N41" i="6"/>
  <c r="N39" i="6"/>
  <c r="N37" i="6"/>
  <c r="N35" i="6"/>
  <c r="N33" i="6"/>
  <c r="N31" i="6"/>
  <c r="N29" i="6"/>
  <c r="N27" i="6"/>
  <c r="M25" i="6"/>
  <c r="M23" i="6"/>
  <c r="M21" i="6"/>
  <c r="M19" i="6"/>
  <c r="M17" i="6"/>
  <c r="M15" i="6"/>
  <c r="M13" i="6"/>
  <c r="M11" i="6"/>
  <c r="M9" i="6"/>
  <c r="M7" i="6"/>
  <c r="M5" i="6"/>
  <c r="N4" i="6"/>
  <c r="P4" i="6" s="1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M43" i="6"/>
  <c r="M41" i="6"/>
  <c r="M39" i="6"/>
  <c r="M37" i="6"/>
  <c r="M35" i="6"/>
  <c r="M33" i="6"/>
  <c r="M31" i="6"/>
  <c r="M29" i="6"/>
  <c r="M27" i="6"/>
  <c r="N24" i="6"/>
  <c r="N22" i="6"/>
  <c r="N20" i="6"/>
  <c r="N18" i="6"/>
  <c r="N16" i="6"/>
  <c r="N14" i="6"/>
  <c r="N12" i="6"/>
  <c r="N10" i="6"/>
  <c r="N8" i="6"/>
  <c r="N6" i="6"/>
  <c r="P5" i="6" l="1"/>
  <c r="O5" i="6"/>
  <c r="O6" i="6" s="1"/>
  <c r="O7" i="6" s="1"/>
  <c r="O8" i="6" s="1"/>
  <c r="O9" i="6" s="1"/>
  <c r="O10" i="6" s="1"/>
  <c r="O11" i="6" s="1"/>
  <c r="O12" i="6" s="1"/>
  <c r="O13" i="6" s="1"/>
  <c r="O14" i="6" s="1"/>
  <c r="O15" i="6" l="1"/>
  <c r="P6" i="6"/>
  <c r="O16" i="6" l="1"/>
  <c r="O17" i="6" s="1"/>
  <c r="O18" i="6" s="1"/>
  <c r="P7" i="6"/>
  <c r="O19" i="6" l="1"/>
  <c r="P8" i="6"/>
  <c r="P9" i="6" l="1"/>
  <c r="O20" i="6"/>
  <c r="O21" i="6" s="1"/>
  <c r="O22" i="6" s="1"/>
  <c r="P10" i="6" l="1"/>
  <c r="O23" i="6"/>
  <c r="O24" i="6" s="1"/>
  <c r="J3" i="4" s="1"/>
  <c r="P11" i="6" l="1"/>
  <c r="O25" i="6"/>
  <c r="P12" i="6" l="1"/>
  <c r="O26" i="6"/>
  <c r="P13" i="6" l="1"/>
  <c r="O27" i="6"/>
  <c r="P14" i="6" l="1"/>
  <c r="O28" i="6"/>
  <c r="P15" i="6" l="1"/>
  <c r="O29" i="6"/>
  <c r="P16" i="6" l="1"/>
  <c r="O30" i="6"/>
  <c r="P17" i="6" l="1"/>
  <c r="O31" i="6"/>
  <c r="P18" i="6" l="1"/>
  <c r="O32" i="6"/>
  <c r="P19" i="6" l="1"/>
  <c r="L3" i="4" s="1"/>
  <c r="O33" i="6"/>
  <c r="P20" i="6" l="1"/>
  <c r="O34" i="6"/>
  <c r="P21" i="6" l="1"/>
  <c r="O35" i="6"/>
  <c r="P22" i="6" l="1"/>
  <c r="O36" i="6"/>
  <c r="P23" i="6" l="1"/>
  <c r="O37" i="6"/>
  <c r="P24" i="6" l="1"/>
  <c r="O38" i="6"/>
  <c r="P25" i="6" l="1"/>
  <c r="O39" i="6"/>
  <c r="P26" i="6" l="1"/>
  <c r="O40" i="6"/>
  <c r="P27" i="6" l="1"/>
  <c r="O41" i="6"/>
  <c r="P28" i="6" l="1"/>
  <c r="O42" i="6"/>
  <c r="P29" i="6" l="1"/>
  <c r="O43" i="6"/>
  <c r="P30" i="6" l="1"/>
  <c r="O44" i="6"/>
  <c r="P31" i="6" l="1"/>
  <c r="O45" i="6"/>
  <c r="P32" i="6" l="1"/>
  <c r="O46" i="6"/>
  <c r="P33" i="6" l="1"/>
  <c r="O47" i="6"/>
  <c r="P34" i="6" l="1"/>
  <c r="O48" i="6"/>
  <c r="P35" i="6" l="1"/>
  <c r="O49" i="6"/>
  <c r="P36" i="6" l="1"/>
  <c r="O50" i="6"/>
  <c r="P37" i="6" l="1"/>
  <c r="O51" i="6"/>
  <c r="P38" i="6" l="1"/>
  <c r="O52" i="6"/>
  <c r="P39" i="6" l="1"/>
  <c r="O53" i="6"/>
  <c r="P40" i="6" l="1"/>
  <c r="O54" i="6"/>
  <c r="P41" i="6" l="1"/>
  <c r="O55" i="6"/>
  <c r="P42" i="6" l="1"/>
  <c r="O56" i="6"/>
  <c r="P43" i="6" l="1"/>
  <c r="O57" i="6"/>
  <c r="P44" i="6" l="1"/>
  <c r="O58" i="6"/>
  <c r="P45" i="6" l="1"/>
  <c r="O59" i="6"/>
  <c r="P46" i="6" l="1"/>
  <c r="O60" i="6"/>
  <c r="P47" i="6" l="1"/>
  <c r="O61" i="6"/>
  <c r="P48" i="6" l="1"/>
  <c r="O62" i="6"/>
  <c r="P49" i="6" l="1"/>
  <c r="O63" i="6"/>
  <c r="P50" i="6" l="1"/>
  <c r="O64" i="6"/>
  <c r="P51" i="6" l="1"/>
  <c r="O65" i="6"/>
  <c r="P52" i="6" l="1"/>
  <c r="O66" i="6"/>
  <c r="P53" i="6" l="1"/>
  <c r="O67" i="6"/>
  <c r="P54" i="6" l="1"/>
  <c r="O68" i="6"/>
  <c r="P55" i="6" l="1"/>
  <c r="O69" i="6"/>
  <c r="P56" i="6" l="1"/>
  <c r="O70" i="6"/>
  <c r="P57" i="6" l="1"/>
  <c r="O71" i="6"/>
  <c r="P58" i="6" l="1"/>
  <c r="O72" i="6"/>
  <c r="P59" i="6" l="1"/>
  <c r="O73" i="6"/>
  <c r="P60" i="6" l="1"/>
  <c r="O74" i="6"/>
  <c r="P61" i="6" l="1"/>
  <c r="R5" i="6"/>
  <c r="P62" i="6" l="1"/>
  <c r="M3" i="4"/>
  <c r="Z3" i="4" s="1"/>
  <c r="I4" i="4"/>
  <c r="J4" i="4" s="1"/>
  <c r="K4" i="4"/>
  <c r="L4" i="4" l="1"/>
  <c r="X3" i="4"/>
  <c r="T3" i="4"/>
  <c r="V3" i="4"/>
  <c r="P3" i="4"/>
  <c r="N3" i="4"/>
  <c r="R3" i="4"/>
  <c r="P63" i="6"/>
  <c r="K5" i="4"/>
  <c r="I5" i="4"/>
  <c r="J5" i="4" s="1"/>
  <c r="A15" i="4"/>
  <c r="A14" i="4"/>
  <c r="A12" i="4"/>
  <c r="A11" i="4"/>
  <c r="L5" i="4" l="1"/>
  <c r="P64" i="6"/>
  <c r="K6" i="4"/>
  <c r="I6" i="4"/>
  <c r="J6" i="4" s="1"/>
  <c r="L6" i="4" l="1"/>
  <c r="P65" i="6"/>
  <c r="P66" i="6" s="1"/>
  <c r="P67" i="6" s="1"/>
  <c r="P68" i="6" s="1"/>
  <c r="P69" i="6" s="1"/>
  <c r="P70" i="6" s="1"/>
  <c r="P71" i="6" s="1"/>
  <c r="P72" i="6" s="1"/>
  <c r="P73" i="6" s="1"/>
  <c r="P74" i="6" s="1"/>
  <c r="I7" i="4"/>
  <c r="J7" i="4" s="1"/>
  <c r="K7" i="4"/>
  <c r="L7" i="4" l="1"/>
  <c r="K8" i="4"/>
  <c r="I8" i="4"/>
  <c r="J8" i="4" s="1"/>
  <c r="L8" i="4" l="1"/>
  <c r="I9" i="4"/>
  <c r="J9" i="4" s="1"/>
  <c r="K9" i="4"/>
  <c r="L9" i="4" l="1"/>
  <c r="K10" i="4"/>
  <c r="I10" i="4"/>
  <c r="J10" i="4" s="1"/>
  <c r="L10" i="4" l="1"/>
  <c r="I11" i="4"/>
  <c r="J11" i="4" s="1"/>
  <c r="K11" i="4"/>
  <c r="L11" i="4" l="1"/>
  <c r="K12" i="4"/>
  <c r="I12" i="4"/>
  <c r="J12" i="4" s="1"/>
  <c r="L12" i="4" l="1"/>
  <c r="I13" i="4"/>
  <c r="J13" i="4" s="1"/>
  <c r="K13" i="4"/>
  <c r="L13" i="4" l="1"/>
  <c r="K14" i="4"/>
  <c r="I14" i="4"/>
  <c r="J14" i="4" s="1"/>
  <c r="L14" i="4" l="1"/>
  <c r="I15" i="4"/>
  <c r="J15" i="4" s="1"/>
  <c r="K15" i="4"/>
  <c r="L15" i="4" l="1"/>
  <c r="K16" i="4"/>
  <c r="I16" i="4"/>
  <c r="J16" i="4" s="1"/>
  <c r="L16" i="4" l="1"/>
  <c r="I17" i="4"/>
  <c r="J17" i="4" s="1"/>
  <c r="K17" i="4"/>
  <c r="L17" i="4" l="1"/>
  <c r="K18" i="4"/>
  <c r="I18" i="4"/>
  <c r="J18" i="4" s="1"/>
  <c r="L18" i="4" l="1"/>
  <c r="I19" i="4"/>
  <c r="J19" i="4" s="1"/>
  <c r="K19" i="4"/>
  <c r="L19" i="4" l="1"/>
  <c r="K20" i="4"/>
  <c r="I20" i="4"/>
  <c r="J20" i="4" s="1"/>
  <c r="L20" i="4" l="1"/>
  <c r="I21" i="4"/>
  <c r="J21" i="4" s="1"/>
  <c r="K21" i="4"/>
  <c r="L21" i="4" l="1"/>
  <c r="K22" i="4"/>
  <c r="I22" i="4"/>
  <c r="J22" i="4" s="1"/>
  <c r="L22" i="4" l="1"/>
  <c r="I23" i="4"/>
  <c r="J23" i="4" s="1"/>
  <c r="K23" i="4"/>
  <c r="L23" i="4" l="1"/>
  <c r="K24" i="4"/>
  <c r="I24" i="4"/>
  <c r="J24" i="4" s="1"/>
  <c r="L24" i="4" l="1"/>
  <c r="I25" i="4"/>
  <c r="J25" i="4" s="1"/>
  <c r="K25" i="4"/>
  <c r="L25" i="4" l="1"/>
  <c r="K26" i="4"/>
  <c r="I26" i="4"/>
  <c r="J26" i="4" s="1"/>
  <c r="L26" i="4" l="1"/>
  <c r="I27" i="4"/>
  <c r="J27" i="4" s="1"/>
  <c r="K27" i="4"/>
  <c r="L27" i="4" l="1"/>
  <c r="K28" i="4"/>
  <c r="I28" i="4"/>
  <c r="J28" i="4" s="1"/>
  <c r="L28" i="4" l="1"/>
  <c r="I29" i="4"/>
  <c r="J29" i="4" s="1"/>
  <c r="K29" i="4"/>
  <c r="L29" i="4" l="1"/>
  <c r="K30" i="4"/>
  <c r="I30" i="4"/>
  <c r="J30" i="4" s="1"/>
  <c r="L30" i="4" l="1"/>
  <c r="I31" i="4"/>
  <c r="J31" i="4" s="1"/>
  <c r="K31" i="4"/>
  <c r="L31" i="4" l="1"/>
  <c r="K32" i="4"/>
  <c r="I32" i="4"/>
  <c r="J32" i="4" s="1"/>
  <c r="L32" i="4" l="1"/>
  <c r="I33" i="4"/>
  <c r="J33" i="4" s="1"/>
  <c r="K33" i="4"/>
  <c r="L33" i="4" l="1"/>
  <c r="K34" i="4"/>
  <c r="I34" i="4"/>
  <c r="J34" i="4" s="1"/>
  <c r="L34" i="4" l="1"/>
  <c r="I35" i="4"/>
  <c r="J35" i="4" s="1"/>
  <c r="K35" i="4"/>
  <c r="L35" i="4" l="1"/>
  <c r="K36" i="4"/>
  <c r="I36" i="4"/>
  <c r="J36" i="4" s="1"/>
  <c r="L36" i="4" l="1"/>
  <c r="I37" i="4"/>
  <c r="J37" i="4" s="1"/>
  <c r="K37" i="4"/>
  <c r="L37" i="4" l="1"/>
  <c r="K38" i="4"/>
  <c r="I38" i="4"/>
  <c r="J38" i="4" s="1"/>
  <c r="L38" i="4" l="1"/>
  <c r="I39" i="4"/>
  <c r="J39" i="4" s="1"/>
  <c r="K39" i="4"/>
  <c r="L39" i="4" l="1"/>
  <c r="K40" i="4"/>
  <c r="I40" i="4"/>
  <c r="J40" i="4" s="1"/>
  <c r="L40" i="4" l="1"/>
  <c r="I41" i="4"/>
  <c r="J41" i="4" s="1"/>
  <c r="K41" i="4"/>
  <c r="L41" i="4" l="1"/>
  <c r="K42" i="4"/>
  <c r="I42" i="4"/>
  <c r="J42" i="4" s="1"/>
  <c r="L42" i="4" l="1"/>
  <c r="I43" i="4"/>
  <c r="J43" i="4" s="1"/>
  <c r="K43" i="4"/>
  <c r="L43" i="4" l="1"/>
  <c r="K44" i="4"/>
  <c r="I44" i="4"/>
  <c r="J44" i="4" s="1"/>
  <c r="L44" i="4" l="1"/>
  <c r="I45" i="4"/>
  <c r="J45" i="4" s="1"/>
  <c r="K45" i="4"/>
  <c r="L45" i="4" l="1"/>
  <c r="K46" i="4"/>
  <c r="I46" i="4"/>
  <c r="J46" i="4" s="1"/>
  <c r="L46" i="4" l="1"/>
  <c r="I47" i="4"/>
  <c r="J47" i="4" s="1"/>
  <c r="K47" i="4"/>
  <c r="L47" i="4" l="1"/>
  <c r="K48" i="4"/>
  <c r="I48" i="4"/>
  <c r="J48" i="4" s="1"/>
  <c r="L48" i="4" l="1"/>
  <c r="I49" i="4"/>
  <c r="J49" i="4" s="1"/>
  <c r="K49" i="4"/>
  <c r="L49" i="4" l="1"/>
  <c r="K50" i="4"/>
  <c r="I50" i="4"/>
  <c r="J50" i="4" s="1"/>
  <c r="L50" i="4" l="1"/>
  <c r="I51" i="4"/>
  <c r="J51" i="4" s="1"/>
  <c r="K51" i="4"/>
  <c r="L51" i="4" l="1"/>
  <c r="K52" i="4"/>
  <c r="I52" i="4"/>
  <c r="J52" i="4" s="1"/>
  <c r="L52" i="4" l="1"/>
  <c r="I53" i="4"/>
  <c r="J53" i="4" s="1"/>
  <c r="K53" i="4"/>
  <c r="L53" i="4" l="1"/>
  <c r="K54" i="4"/>
  <c r="I54" i="4"/>
  <c r="J54" i="4" s="1"/>
  <c r="L54" i="4" l="1"/>
  <c r="I55" i="4"/>
  <c r="J55" i="4" s="1"/>
  <c r="K55" i="4"/>
  <c r="L55" i="4" l="1"/>
  <c r="K56" i="4"/>
  <c r="I56" i="4"/>
  <c r="J56" i="4" s="1"/>
  <c r="L56" i="4" l="1"/>
  <c r="I57" i="4"/>
  <c r="J57" i="4" s="1"/>
  <c r="K57" i="4"/>
  <c r="L57" i="4" l="1"/>
  <c r="K58" i="4"/>
  <c r="I58" i="4"/>
  <c r="J58" i="4" s="1"/>
  <c r="L58" i="4" l="1"/>
  <c r="I59" i="4"/>
  <c r="J59" i="4" s="1"/>
  <c r="K59" i="4"/>
  <c r="L59" i="4" l="1"/>
  <c r="K60" i="4"/>
  <c r="I60" i="4"/>
  <c r="J60" i="4" s="1"/>
  <c r="L60" i="4" l="1"/>
  <c r="I61" i="4"/>
  <c r="J61" i="4" s="1"/>
  <c r="K61" i="4"/>
  <c r="L61" i="4" s="1"/>
  <c r="K62" i="4" l="1"/>
  <c r="I62" i="4"/>
  <c r="J62" i="4" s="1"/>
  <c r="L62" i="4" l="1"/>
  <c r="I63" i="4"/>
  <c r="J63" i="4" s="1"/>
  <c r="K63" i="4"/>
  <c r="L63" i="4" l="1"/>
  <c r="K64" i="4"/>
  <c r="L64" i="4" s="1"/>
  <c r="I64" i="4"/>
  <c r="J64" i="4" s="1"/>
  <c r="I65" i="4" l="1"/>
  <c r="J65" i="4" s="1"/>
  <c r="K65" i="4"/>
  <c r="L65" i="4" s="1"/>
  <c r="K66" i="4" l="1"/>
  <c r="L66" i="4" s="1"/>
  <c r="I66" i="4"/>
  <c r="J66" i="4" s="1"/>
  <c r="I67" i="4" l="1"/>
  <c r="J67" i="4" s="1"/>
  <c r="K67" i="4"/>
  <c r="L67" i="4" s="1"/>
  <c r="K68" i="4" l="1"/>
  <c r="L68" i="4" s="1"/>
  <c r="I68" i="4"/>
  <c r="J68" i="4" s="1"/>
  <c r="I69" i="4" l="1"/>
  <c r="J69" i="4" s="1"/>
  <c r="K69" i="4"/>
  <c r="L69" i="4" s="1"/>
  <c r="K70" i="4" l="1"/>
  <c r="L70" i="4" s="1"/>
  <c r="I70" i="4"/>
  <c r="J70" i="4" s="1"/>
  <c r="I71" i="4" l="1"/>
  <c r="J71" i="4" s="1"/>
  <c r="K71" i="4"/>
  <c r="L71" i="4" s="1"/>
  <c r="K72" i="4" l="1"/>
  <c r="L72" i="4" s="1"/>
  <c r="I72" i="4"/>
  <c r="J72" i="4" s="1"/>
  <c r="I73" i="4" l="1"/>
  <c r="J73" i="4" s="1"/>
  <c r="K73" i="4"/>
  <c r="L73" i="4" s="1"/>
  <c r="M4" i="4" l="1"/>
  <c r="Z4" i="4" s="1"/>
  <c r="X4" i="4" l="1"/>
  <c r="V4" i="4"/>
  <c r="T4" i="4"/>
  <c r="R4" i="4"/>
  <c r="N4" i="4"/>
  <c r="P4" i="4"/>
  <c r="M5" i="4"/>
  <c r="Z5" i="4" s="1"/>
  <c r="X5" i="4" l="1"/>
  <c r="P5" i="4"/>
  <c r="T5" i="4"/>
  <c r="N5" i="4"/>
  <c r="R5" i="4"/>
  <c r="V5" i="4"/>
  <c r="M6" i="4"/>
  <c r="Z6" i="4" s="1"/>
  <c r="X6" i="4" l="1"/>
  <c r="T6" i="4"/>
  <c r="P6" i="4"/>
  <c r="N6" i="4"/>
  <c r="R6" i="4"/>
  <c r="V6" i="4"/>
  <c r="Y3" i="4"/>
  <c r="Y4" i="4"/>
  <c r="M7" i="4"/>
  <c r="Z7" i="4" s="1"/>
  <c r="X7" i="4" l="1"/>
  <c r="R7" i="4"/>
  <c r="T7" i="4"/>
  <c r="P7" i="4"/>
  <c r="N7" i="4"/>
  <c r="V7" i="4"/>
  <c r="Q3" i="4"/>
  <c r="W3" i="4"/>
  <c r="U3" i="4"/>
  <c r="O3" i="4"/>
  <c r="S3" i="4"/>
  <c r="U4" i="4"/>
  <c r="Q4" i="4"/>
  <c r="S4" i="4"/>
  <c r="W4" i="4"/>
  <c r="M8" i="4"/>
  <c r="Z8" i="4" s="1"/>
  <c r="X8" i="4" l="1"/>
  <c r="P8" i="4"/>
  <c r="R8" i="4"/>
  <c r="V8" i="4"/>
  <c r="N8" i="4"/>
  <c r="T8" i="4"/>
  <c r="Y5" i="4"/>
  <c r="O4" i="4"/>
  <c r="M9" i="4"/>
  <c r="Z9" i="4" s="1"/>
  <c r="X9" i="4" l="1"/>
  <c r="R9" i="4"/>
  <c r="N9" i="4"/>
  <c r="P9" i="4"/>
  <c r="T9" i="4"/>
  <c r="V9" i="4"/>
  <c r="S5" i="4"/>
  <c r="O5" i="4"/>
  <c r="U5" i="4"/>
  <c r="W5" i="4"/>
  <c r="Q5" i="4"/>
  <c r="Y6" i="4"/>
  <c r="M10" i="4"/>
  <c r="Z10" i="4" s="1"/>
  <c r="X10" i="4" l="1"/>
  <c r="P10" i="4"/>
  <c r="R10" i="4"/>
  <c r="V10" i="4"/>
  <c r="T10" i="4"/>
  <c r="N10" i="4"/>
  <c r="U6" i="4"/>
  <c r="W6" i="4"/>
  <c r="Q6" i="4"/>
  <c r="S6" i="4"/>
  <c r="O6" i="4"/>
  <c r="Y7" i="4"/>
  <c r="M11" i="4"/>
  <c r="Z11" i="4" s="1"/>
  <c r="Y8" i="4"/>
  <c r="X11" i="4" l="1"/>
  <c r="V11" i="4"/>
  <c r="P11" i="4"/>
  <c r="R11" i="4"/>
  <c r="N11" i="4"/>
  <c r="T11" i="4"/>
  <c r="W8" i="4"/>
  <c r="U8" i="4"/>
  <c r="O7" i="4"/>
  <c r="U7" i="4"/>
  <c r="S7" i="4"/>
  <c r="S8" i="4"/>
  <c r="Q7" i="4"/>
  <c r="W7" i="4"/>
  <c r="M12" i="4"/>
  <c r="Z12" i="4" s="1"/>
  <c r="X12" i="4" l="1"/>
  <c r="N12" i="4"/>
  <c r="V12" i="4"/>
  <c r="P12" i="4"/>
  <c r="T12" i="4"/>
  <c r="R12" i="4"/>
  <c r="Q8" i="4"/>
  <c r="Y9" i="4"/>
  <c r="O8" i="4"/>
  <c r="Y10" i="4"/>
  <c r="M13" i="4"/>
  <c r="Z13" i="4" s="1"/>
  <c r="X13" i="4" l="1"/>
  <c r="N13" i="4"/>
  <c r="T13" i="4"/>
  <c r="P13" i="4"/>
  <c r="V13" i="4"/>
  <c r="R13" i="4"/>
  <c r="Q10" i="4"/>
  <c r="S10" i="4"/>
  <c r="W10" i="4"/>
  <c r="W9" i="4"/>
  <c r="U9" i="4"/>
  <c r="O9" i="4"/>
  <c r="S9" i="4"/>
  <c r="Q9" i="4"/>
  <c r="O10" i="4"/>
  <c r="U10" i="4"/>
  <c r="M14" i="4"/>
  <c r="Z14" i="4" s="1"/>
  <c r="V14" i="4" l="1"/>
  <c r="P14" i="4"/>
  <c r="R14" i="4"/>
  <c r="T14" i="4"/>
  <c r="X14" i="4"/>
  <c r="N14" i="4"/>
  <c r="Y11" i="4"/>
  <c r="M15" i="4"/>
  <c r="Z15" i="4" s="1"/>
  <c r="Y12" i="4"/>
  <c r="V15" i="4" l="1"/>
  <c r="R15" i="4"/>
  <c r="T15" i="4"/>
  <c r="P15" i="4"/>
  <c r="N15" i="4"/>
  <c r="X15" i="4"/>
  <c r="S11" i="4"/>
  <c r="Q11" i="4"/>
  <c r="U11" i="4"/>
  <c r="O11" i="4"/>
  <c r="W11" i="4"/>
  <c r="S12" i="4"/>
  <c r="U12" i="4"/>
  <c r="W12" i="4"/>
  <c r="Q12" i="4"/>
  <c r="O12" i="4"/>
  <c r="M16" i="4"/>
  <c r="Z16" i="4" s="1"/>
  <c r="X16" i="4" l="1"/>
  <c r="N16" i="4"/>
  <c r="R16" i="4"/>
  <c r="V16" i="4"/>
  <c r="P16" i="4"/>
  <c r="T16" i="4"/>
  <c r="O13" i="4"/>
  <c r="M17" i="4"/>
  <c r="Z17" i="4" s="1"/>
  <c r="X17" i="4" l="1"/>
  <c r="P17" i="4"/>
  <c r="R17" i="4"/>
  <c r="T17" i="4"/>
  <c r="N17" i="4"/>
  <c r="V17" i="4"/>
  <c r="S13" i="4"/>
  <c r="Y13" i="4"/>
  <c r="U13" i="4"/>
  <c r="S14" i="4"/>
  <c r="W13" i="4"/>
  <c r="Q13" i="4"/>
  <c r="M18" i="4"/>
  <c r="Z18" i="4" s="1"/>
  <c r="N18" i="4" l="1"/>
  <c r="V18" i="4"/>
  <c r="T18" i="4"/>
  <c r="X18" i="4"/>
  <c r="P18" i="4"/>
  <c r="R18" i="4"/>
  <c r="W14" i="4"/>
  <c r="O14" i="4"/>
  <c r="Y14" i="4"/>
  <c r="U14" i="4"/>
  <c r="Q14" i="4"/>
  <c r="U15" i="4"/>
  <c r="M19" i="4"/>
  <c r="Z19" i="4" s="1"/>
  <c r="R19" i="4" l="1"/>
  <c r="P19" i="4"/>
  <c r="X19" i="4"/>
  <c r="T19" i="4"/>
  <c r="N19" i="4"/>
  <c r="V19" i="4"/>
  <c r="Y15" i="4"/>
  <c r="S15" i="4"/>
  <c r="Q15" i="4"/>
  <c r="O15" i="4"/>
  <c r="W15" i="4"/>
  <c r="M20" i="4"/>
  <c r="Z20" i="4" s="1"/>
  <c r="R20" i="4" l="1"/>
  <c r="T20" i="4"/>
  <c r="V20" i="4"/>
  <c r="P20" i="4"/>
  <c r="N20" i="4"/>
  <c r="X20" i="4"/>
  <c r="S16" i="4"/>
  <c r="W16" i="4"/>
  <c r="Q17" i="4"/>
  <c r="Q16" i="4"/>
  <c r="U16" i="4"/>
  <c r="O16" i="4"/>
  <c r="Y16" i="4"/>
  <c r="M21" i="4"/>
  <c r="Z21" i="4" s="1"/>
  <c r="T21" i="4" l="1"/>
  <c r="N21" i="4"/>
  <c r="R21" i="4"/>
  <c r="X21" i="4"/>
  <c r="P21" i="4"/>
  <c r="V21" i="4"/>
  <c r="S18" i="4"/>
  <c r="Y17" i="4"/>
  <c r="W18" i="4"/>
  <c r="U17" i="4"/>
  <c r="W17" i="4"/>
  <c r="O17" i="4"/>
  <c r="Y18" i="4"/>
  <c r="S17" i="4"/>
  <c r="U18" i="4"/>
  <c r="M22" i="4"/>
  <c r="Z22" i="4" s="1"/>
  <c r="P22" i="4" l="1"/>
  <c r="N22" i="4"/>
  <c r="R22" i="4"/>
  <c r="T22" i="4"/>
  <c r="X22" i="4"/>
  <c r="V22" i="4"/>
  <c r="O18" i="4"/>
  <c r="Q18" i="4"/>
  <c r="M23" i="4"/>
  <c r="Z23" i="4" s="1"/>
  <c r="X23" i="4" l="1"/>
  <c r="N23" i="4"/>
  <c r="P23" i="4"/>
  <c r="R23" i="4"/>
  <c r="V23" i="4"/>
  <c r="T23" i="4"/>
  <c r="S19" i="4"/>
  <c r="O19" i="4"/>
  <c r="W19" i="4"/>
  <c r="Q19" i="4"/>
  <c r="U19" i="4"/>
  <c r="W20" i="4"/>
  <c r="Y19" i="4"/>
  <c r="S20" i="4"/>
  <c r="Q20" i="4"/>
  <c r="Y20" i="4"/>
  <c r="U20" i="4"/>
  <c r="M24" i="4"/>
  <c r="Z24" i="4" s="1"/>
  <c r="X24" i="4" l="1"/>
  <c r="R24" i="4"/>
  <c r="P24" i="4"/>
  <c r="N24" i="4"/>
  <c r="T24" i="4"/>
  <c r="V24" i="4"/>
  <c r="S21" i="4"/>
  <c r="W21" i="4"/>
  <c r="U21" i="4"/>
  <c r="O21" i="4"/>
  <c r="Y21" i="4"/>
  <c r="O20" i="4"/>
  <c r="M25" i="4"/>
  <c r="Z25" i="4" s="1"/>
  <c r="T25" i="4" l="1"/>
  <c r="N25" i="4"/>
  <c r="X25" i="4"/>
  <c r="R25" i="4"/>
  <c r="P25" i="4"/>
  <c r="V25" i="4"/>
  <c r="Q21" i="4"/>
  <c r="S23" i="4"/>
  <c r="U22" i="4"/>
  <c r="M26" i="4"/>
  <c r="Z26" i="4" s="1"/>
  <c r="R26" i="4" l="1"/>
  <c r="N26" i="4"/>
  <c r="X26" i="4"/>
  <c r="T26" i="4"/>
  <c r="P26" i="4"/>
  <c r="V26" i="4"/>
  <c r="O22" i="4"/>
  <c r="U23" i="4"/>
  <c r="O23" i="4"/>
  <c r="O24" i="4"/>
  <c r="Q22" i="4"/>
  <c r="Y23" i="4"/>
  <c r="S22" i="4"/>
  <c r="W23" i="4"/>
  <c r="W22" i="4"/>
  <c r="Y22" i="4"/>
  <c r="M27" i="4"/>
  <c r="Z27" i="4" s="1"/>
  <c r="V27" i="4" l="1"/>
  <c r="N27" i="4"/>
  <c r="T27" i="4"/>
  <c r="P27" i="4"/>
  <c r="R27" i="4"/>
  <c r="X27" i="4"/>
  <c r="Y24" i="4"/>
  <c r="Q24" i="4"/>
  <c r="W24" i="4"/>
  <c r="U24" i="4"/>
  <c r="S24" i="4"/>
  <c r="Q23" i="4"/>
  <c r="M28" i="4"/>
  <c r="Z28" i="4" s="1"/>
  <c r="N28" i="4" l="1"/>
  <c r="V28" i="4"/>
  <c r="X28" i="4"/>
  <c r="T28" i="4"/>
  <c r="P28" i="4"/>
  <c r="R28" i="4"/>
  <c r="S25" i="4"/>
  <c r="Q25" i="4"/>
  <c r="Y25" i="4"/>
  <c r="U25" i="4"/>
  <c r="W26" i="4"/>
  <c r="W25" i="4"/>
  <c r="M29" i="4"/>
  <c r="Z29" i="4" s="1"/>
  <c r="T29" i="4" l="1"/>
  <c r="X29" i="4"/>
  <c r="R29" i="4"/>
  <c r="N29" i="4"/>
  <c r="P29" i="4"/>
  <c r="V29" i="4"/>
  <c r="O26" i="4"/>
  <c r="S26" i="4"/>
  <c r="Y26" i="4"/>
  <c r="Y27" i="4"/>
  <c r="W27" i="4"/>
  <c r="S27" i="4"/>
  <c r="U27" i="4"/>
  <c r="O25" i="4"/>
  <c r="U26" i="4"/>
  <c r="M30" i="4"/>
  <c r="Z30" i="4" s="1"/>
  <c r="P30" i="4" l="1"/>
  <c r="N30" i="4"/>
  <c r="X30" i="4"/>
  <c r="R30" i="4"/>
  <c r="T30" i="4"/>
  <c r="V30" i="4"/>
  <c r="O27" i="4"/>
  <c r="Q26" i="4"/>
  <c r="S28" i="4"/>
  <c r="U28" i="4"/>
  <c r="Y28" i="4"/>
  <c r="W28" i="4"/>
  <c r="Q27" i="4"/>
  <c r="M31" i="4"/>
  <c r="Z31" i="4" s="1"/>
  <c r="P31" i="4" l="1"/>
  <c r="X31" i="4"/>
  <c r="R31" i="4"/>
  <c r="N31" i="4"/>
  <c r="T31" i="4"/>
  <c r="V31" i="4"/>
  <c r="Q28" i="4"/>
  <c r="O28" i="4"/>
  <c r="M32" i="4"/>
  <c r="Z32" i="4" s="1"/>
  <c r="T32" i="4" l="1"/>
  <c r="N32" i="4"/>
  <c r="V32" i="4"/>
  <c r="X32" i="4"/>
  <c r="P32" i="4"/>
  <c r="R32" i="4"/>
  <c r="S29" i="4"/>
  <c r="U29" i="4"/>
  <c r="O29" i="4"/>
  <c r="W29" i="4"/>
  <c r="Y29" i="4"/>
  <c r="Q29" i="4"/>
  <c r="M33" i="4"/>
  <c r="Z33" i="4" s="1"/>
  <c r="P33" i="4" l="1"/>
  <c r="X33" i="4"/>
  <c r="T33" i="4"/>
  <c r="V33" i="4"/>
  <c r="N33" i="4"/>
  <c r="R33" i="4"/>
  <c r="Y30" i="4"/>
  <c r="Q30" i="4"/>
  <c r="W30" i="4"/>
  <c r="S30" i="4"/>
  <c r="U30" i="4"/>
  <c r="M34" i="4"/>
  <c r="Z34" i="4" s="1"/>
  <c r="T34" i="4" l="1"/>
  <c r="N34" i="4"/>
  <c r="P34" i="4"/>
  <c r="R34" i="4"/>
  <c r="X34" i="4"/>
  <c r="V34" i="4"/>
  <c r="S31" i="4"/>
  <c r="O31" i="4"/>
  <c r="S32" i="4"/>
  <c r="W31" i="4"/>
  <c r="O30" i="4"/>
  <c r="Y31" i="4"/>
  <c r="U31" i="4"/>
  <c r="M35" i="4"/>
  <c r="Z35" i="4" s="1"/>
  <c r="P35" i="4" l="1"/>
  <c r="N35" i="4"/>
  <c r="R35" i="4"/>
  <c r="V35" i="4"/>
  <c r="T35" i="4"/>
  <c r="X35" i="4"/>
  <c r="Y32" i="4"/>
  <c r="U32" i="4"/>
  <c r="W32" i="4"/>
  <c r="O32" i="4"/>
  <c r="U33" i="4"/>
  <c r="Q31" i="4"/>
  <c r="M36" i="4"/>
  <c r="Z36" i="4" s="1"/>
  <c r="T36" i="4" l="1"/>
  <c r="R36" i="4"/>
  <c r="N36" i="4"/>
  <c r="P36" i="4"/>
  <c r="V36" i="4"/>
  <c r="X36" i="4"/>
  <c r="Q32" i="4"/>
  <c r="Q33" i="4"/>
  <c r="S33" i="4"/>
  <c r="W33" i="4"/>
  <c r="Y33" i="4"/>
  <c r="Y34" i="4"/>
  <c r="M37" i="4"/>
  <c r="Z37" i="4" s="1"/>
  <c r="T37" i="4" l="1"/>
  <c r="X37" i="4"/>
  <c r="P37" i="4"/>
  <c r="R37" i="4"/>
  <c r="N37" i="4"/>
  <c r="V37" i="4"/>
  <c r="S34" i="4"/>
  <c r="U34" i="4"/>
  <c r="Y35" i="4"/>
  <c r="W34" i="4"/>
  <c r="O33" i="4"/>
  <c r="M38" i="4"/>
  <c r="Z38" i="4" s="1"/>
  <c r="T38" i="4" l="1"/>
  <c r="R38" i="4"/>
  <c r="X38" i="4"/>
  <c r="N38" i="4"/>
  <c r="P38" i="4"/>
  <c r="V38" i="4"/>
  <c r="Q35" i="4"/>
  <c r="S35" i="4"/>
  <c r="O34" i="4"/>
  <c r="U35" i="4"/>
  <c r="W35" i="4"/>
  <c r="Y36" i="4"/>
  <c r="Q34" i="4"/>
  <c r="M39" i="4"/>
  <c r="Z39" i="4" s="1"/>
  <c r="P39" i="4" l="1"/>
  <c r="R39" i="4"/>
  <c r="N39" i="4"/>
  <c r="T39" i="4"/>
  <c r="X39" i="4"/>
  <c r="V39" i="4"/>
  <c r="Q36" i="4"/>
  <c r="W36" i="4"/>
  <c r="U36" i="4"/>
  <c r="O35" i="4"/>
  <c r="S36" i="4"/>
  <c r="W37" i="4"/>
  <c r="Y37" i="4"/>
  <c r="U37" i="4"/>
  <c r="S37" i="4"/>
  <c r="M40" i="4"/>
  <c r="Z40" i="4" s="1"/>
  <c r="V40" i="4" l="1"/>
  <c r="P40" i="4"/>
  <c r="R40" i="4"/>
  <c r="N40" i="4"/>
  <c r="X40" i="4"/>
  <c r="T40" i="4"/>
  <c r="U38" i="4"/>
  <c r="Q37" i="4"/>
  <c r="O36" i="4"/>
  <c r="O37" i="4"/>
  <c r="M41" i="4"/>
  <c r="Z41" i="4" s="1"/>
  <c r="T41" i="4" l="1"/>
  <c r="X41" i="4"/>
  <c r="P41" i="4"/>
  <c r="N41" i="4"/>
  <c r="V41" i="4"/>
  <c r="R41" i="4"/>
  <c r="S38" i="4"/>
  <c r="Y38" i="4"/>
  <c r="W38" i="4"/>
  <c r="U39" i="4"/>
  <c r="Y39" i="4"/>
  <c r="S39" i="4"/>
  <c r="W39" i="4"/>
  <c r="O38" i="4"/>
  <c r="M42" i="4"/>
  <c r="Z42" i="4" s="1"/>
  <c r="N42" i="4" l="1"/>
  <c r="X42" i="4"/>
  <c r="R42" i="4"/>
  <c r="V42" i="4"/>
  <c r="P42" i="4"/>
  <c r="T42" i="4"/>
  <c r="Q38" i="4"/>
  <c r="O39" i="4"/>
  <c r="Y40" i="4"/>
  <c r="Q39" i="4"/>
  <c r="M43" i="4"/>
  <c r="Z43" i="4" s="1"/>
  <c r="V43" i="4" l="1"/>
  <c r="R43" i="4"/>
  <c r="X43" i="4"/>
  <c r="N43" i="4"/>
  <c r="P43" i="4"/>
  <c r="T43" i="4"/>
  <c r="U40" i="4"/>
  <c r="W40" i="4"/>
  <c r="U41" i="4"/>
  <c r="S40" i="4"/>
  <c r="M44" i="4"/>
  <c r="Z44" i="4" s="1"/>
  <c r="N44" i="4" l="1"/>
  <c r="V44" i="4"/>
  <c r="P44" i="4"/>
  <c r="X44" i="4"/>
  <c r="T44" i="4"/>
  <c r="R44" i="4"/>
  <c r="Y41" i="4"/>
  <c r="W41" i="4"/>
  <c r="Y42" i="4"/>
  <c r="U42" i="4"/>
  <c r="S42" i="4"/>
  <c r="W42" i="4"/>
  <c r="O40" i="4"/>
  <c r="S41" i="4"/>
  <c r="Q40" i="4"/>
  <c r="M45" i="4"/>
  <c r="Z45" i="4" s="1"/>
  <c r="V45" i="4" l="1"/>
  <c r="R45" i="4"/>
  <c r="P45" i="4"/>
  <c r="X45" i="4"/>
  <c r="N45" i="4"/>
  <c r="T45" i="4"/>
  <c r="O42" i="4"/>
  <c r="Q41" i="4"/>
  <c r="S43" i="4"/>
  <c r="O41" i="4"/>
  <c r="Q42" i="4"/>
  <c r="M46" i="4"/>
  <c r="Z46" i="4" s="1"/>
  <c r="R46" i="4" l="1"/>
  <c r="V46" i="4"/>
  <c r="N46" i="4"/>
  <c r="T46" i="4"/>
  <c r="P46" i="4"/>
  <c r="X46" i="4"/>
  <c r="U43" i="4"/>
  <c r="O43" i="4"/>
  <c r="Y43" i="4"/>
  <c r="W43" i="4"/>
  <c r="Y44" i="4"/>
  <c r="M47" i="4"/>
  <c r="Z47" i="4" s="1"/>
  <c r="V47" i="4" l="1"/>
  <c r="P47" i="4"/>
  <c r="T47" i="4"/>
  <c r="R47" i="4"/>
  <c r="N47" i="4"/>
  <c r="X47" i="4"/>
  <c r="W44" i="4"/>
  <c r="U44" i="4"/>
  <c r="S44" i="4"/>
  <c r="Q43" i="4"/>
  <c r="M48" i="4"/>
  <c r="Z48" i="4" s="1"/>
  <c r="P48" i="4" l="1"/>
  <c r="R48" i="4"/>
  <c r="V48" i="4"/>
  <c r="T48" i="4"/>
  <c r="N48" i="4"/>
  <c r="X48" i="4"/>
  <c r="W45" i="4"/>
  <c r="U45" i="4"/>
  <c r="S45" i="4"/>
  <c r="Y45" i="4"/>
  <c r="Q44" i="4"/>
  <c r="O44" i="4"/>
  <c r="Q45" i="4"/>
  <c r="Y46" i="4"/>
  <c r="M49" i="4"/>
  <c r="Z49" i="4" s="1"/>
  <c r="V49" i="4" l="1"/>
  <c r="P49" i="4"/>
  <c r="X49" i="4"/>
  <c r="T49" i="4"/>
  <c r="N49" i="4"/>
  <c r="R49" i="4"/>
  <c r="O45" i="4"/>
  <c r="O46" i="4"/>
  <c r="U46" i="4"/>
  <c r="S46" i="4"/>
  <c r="W46" i="4"/>
  <c r="M50" i="4"/>
  <c r="Z50" i="4" s="1"/>
  <c r="P50" i="4" l="1"/>
  <c r="X50" i="4"/>
  <c r="N50" i="4"/>
  <c r="R50" i="4"/>
  <c r="T50" i="4"/>
  <c r="V50" i="4"/>
  <c r="W47" i="4"/>
  <c r="S47" i="4"/>
  <c r="Q47" i="4"/>
  <c r="Y47" i="4"/>
  <c r="U47" i="4"/>
  <c r="O47" i="4"/>
  <c r="Q46" i="4"/>
  <c r="Y48" i="4"/>
  <c r="M51" i="4"/>
  <c r="Z51" i="4" s="1"/>
  <c r="P51" i="4" l="1"/>
  <c r="X51" i="4"/>
  <c r="N51" i="4"/>
  <c r="T51" i="4"/>
  <c r="R51" i="4"/>
  <c r="V51" i="4"/>
  <c r="S48" i="4"/>
  <c r="W48" i="4"/>
  <c r="U48" i="4"/>
  <c r="U49" i="4"/>
  <c r="M52" i="4"/>
  <c r="Z52" i="4" s="1"/>
  <c r="P52" i="4" l="1"/>
  <c r="N52" i="4"/>
  <c r="T52" i="4"/>
  <c r="R52" i="4"/>
  <c r="X52" i="4"/>
  <c r="V52" i="4"/>
  <c r="U50" i="4"/>
  <c r="O48" i="4"/>
  <c r="S49" i="4"/>
  <c r="Y49" i="4"/>
  <c r="Q48" i="4"/>
  <c r="W49" i="4"/>
  <c r="M53" i="4"/>
  <c r="Z53" i="4" s="1"/>
  <c r="P53" i="4" l="1"/>
  <c r="N53" i="4"/>
  <c r="V53" i="4"/>
  <c r="T53" i="4"/>
  <c r="X53" i="4"/>
  <c r="R53" i="4"/>
  <c r="O50" i="4"/>
  <c r="Q50" i="4"/>
  <c r="Y50" i="4"/>
  <c r="S50" i="4"/>
  <c r="W50" i="4"/>
  <c r="Q49" i="4"/>
  <c r="Y51" i="4"/>
  <c r="S51" i="4"/>
  <c r="W51" i="4"/>
  <c r="U51" i="4"/>
  <c r="O49" i="4"/>
  <c r="M54" i="4"/>
  <c r="Z54" i="4" s="1"/>
  <c r="V54" i="4" l="1"/>
  <c r="P54" i="4"/>
  <c r="T54" i="4"/>
  <c r="X54" i="4"/>
  <c r="N54" i="4"/>
  <c r="R54" i="4"/>
  <c r="Q51" i="4"/>
  <c r="S52" i="4"/>
  <c r="O51" i="4"/>
  <c r="M55" i="4"/>
  <c r="Z55" i="4" s="1"/>
  <c r="V55" i="4" l="1"/>
  <c r="P55" i="4"/>
  <c r="X55" i="4"/>
  <c r="R55" i="4"/>
  <c r="N55" i="4"/>
  <c r="T55" i="4"/>
  <c r="Y52" i="4"/>
  <c r="U52" i="4"/>
  <c r="W52" i="4"/>
  <c r="Y53" i="4"/>
  <c r="M56" i="4"/>
  <c r="Z56" i="4" s="1"/>
  <c r="X56" i="4" l="1"/>
  <c r="V56" i="4"/>
  <c r="R56" i="4"/>
  <c r="P56" i="4"/>
  <c r="N56" i="4"/>
  <c r="T56" i="4"/>
  <c r="W53" i="4"/>
  <c r="S53" i="4"/>
  <c r="Q52" i="4"/>
  <c r="U53" i="4"/>
  <c r="S54" i="4"/>
  <c r="Y54" i="4"/>
  <c r="O52" i="4"/>
  <c r="M57" i="4"/>
  <c r="Z57" i="4" s="1"/>
  <c r="P57" i="4" l="1"/>
  <c r="N57" i="4"/>
  <c r="V57" i="4"/>
  <c r="T57" i="4"/>
  <c r="R57" i="4"/>
  <c r="X57" i="4"/>
  <c r="U54" i="4"/>
  <c r="W54" i="4"/>
  <c r="Q53" i="4"/>
  <c r="S55" i="4"/>
  <c r="Q54" i="4"/>
  <c r="O54" i="4"/>
  <c r="O53" i="4"/>
  <c r="M58" i="4"/>
  <c r="Z58" i="4" s="1"/>
  <c r="P58" i="4" l="1"/>
  <c r="T58" i="4"/>
  <c r="V58" i="4"/>
  <c r="R58" i="4"/>
  <c r="X58" i="4"/>
  <c r="N58" i="4"/>
  <c r="W55" i="4"/>
  <c r="W56" i="4"/>
  <c r="U55" i="4"/>
  <c r="Y55" i="4"/>
  <c r="Y56" i="4"/>
  <c r="M59" i="4"/>
  <c r="Z59" i="4" s="1"/>
  <c r="R59" i="4" l="1"/>
  <c r="V59" i="4"/>
  <c r="N59" i="4"/>
  <c r="P59" i="4"/>
  <c r="T59" i="4"/>
  <c r="X59" i="4"/>
  <c r="O56" i="4"/>
  <c r="Q56" i="4"/>
  <c r="S56" i="4"/>
  <c r="U56" i="4"/>
  <c r="Q55" i="4"/>
  <c r="O55" i="4"/>
  <c r="Y57" i="4"/>
  <c r="M60" i="4"/>
  <c r="Z60" i="4" s="1"/>
  <c r="N60" i="4" l="1"/>
  <c r="P60" i="4"/>
  <c r="V60" i="4"/>
  <c r="T60" i="4"/>
  <c r="X60" i="4"/>
  <c r="R60" i="4"/>
  <c r="S57" i="4"/>
  <c r="W57" i="4"/>
  <c r="U57" i="4"/>
  <c r="Y58" i="4"/>
  <c r="M61" i="4"/>
  <c r="Z61" i="4" s="1"/>
  <c r="R61" i="4" l="1"/>
  <c r="T61" i="4"/>
  <c r="V61" i="4"/>
  <c r="N61" i="4"/>
  <c r="P61" i="4"/>
  <c r="X61" i="4"/>
  <c r="Q57" i="4"/>
  <c r="O57" i="4"/>
  <c r="W59" i="4"/>
  <c r="U59" i="4"/>
  <c r="S59" i="4"/>
  <c r="Y59" i="4"/>
  <c r="U58" i="4"/>
  <c r="O58" i="4"/>
  <c r="W58" i="4"/>
  <c r="S58" i="4"/>
  <c r="M62" i="4"/>
  <c r="Z62" i="4" s="1"/>
  <c r="V62" i="4" l="1"/>
  <c r="X62" i="4"/>
  <c r="P62" i="4"/>
  <c r="R62" i="4"/>
  <c r="N62" i="4"/>
  <c r="T62" i="4"/>
  <c r="O59" i="4"/>
  <c r="Q59" i="4"/>
  <c r="Q58" i="4"/>
  <c r="M63" i="4"/>
  <c r="Z63" i="4" s="1"/>
  <c r="N63" i="4" l="1"/>
  <c r="T63" i="4"/>
  <c r="P63" i="4"/>
  <c r="R63" i="4"/>
  <c r="V63" i="4"/>
  <c r="X63" i="4"/>
  <c r="W60" i="4"/>
  <c r="S60" i="4"/>
  <c r="U60" i="4"/>
  <c r="Q60" i="4"/>
  <c r="Y60" i="4"/>
  <c r="M64" i="4"/>
  <c r="Z64" i="4" s="1"/>
  <c r="V64" i="4" l="1"/>
  <c r="R64" i="4"/>
  <c r="N64" i="4"/>
  <c r="X64" i="4"/>
  <c r="T64" i="4"/>
  <c r="P64" i="4"/>
  <c r="U61" i="4"/>
  <c r="Q62" i="4"/>
  <c r="U62" i="4"/>
  <c r="Y62" i="4"/>
  <c r="S62" i="4"/>
  <c r="W62" i="4"/>
  <c r="O61" i="4"/>
  <c r="W61" i="4"/>
  <c r="S61" i="4"/>
  <c r="O60" i="4"/>
  <c r="Y61" i="4"/>
  <c r="M65" i="4"/>
  <c r="Z65" i="4" s="1"/>
  <c r="V65" i="4" l="1"/>
  <c r="R65" i="4"/>
  <c r="N65" i="4"/>
  <c r="X65" i="4"/>
  <c r="T65" i="4"/>
  <c r="P65" i="4"/>
  <c r="S63" i="4"/>
  <c r="W63" i="4"/>
  <c r="U63" i="4"/>
  <c r="Y63" i="4"/>
  <c r="O62" i="4"/>
  <c r="Q61" i="4"/>
  <c r="M66" i="4"/>
  <c r="Z66" i="4" s="1"/>
  <c r="X66" i="4" l="1"/>
  <c r="T66" i="4"/>
  <c r="P66" i="4"/>
  <c r="V66" i="4"/>
  <c r="R66" i="4"/>
  <c r="N66" i="4"/>
  <c r="O63" i="4"/>
  <c r="U64" i="4"/>
  <c r="Q63" i="4"/>
  <c r="M67" i="4"/>
  <c r="Z67" i="4" s="1"/>
  <c r="X67" i="4" l="1"/>
  <c r="T67" i="4"/>
  <c r="P67" i="4"/>
  <c r="V67" i="4"/>
  <c r="R67" i="4"/>
  <c r="N67" i="4"/>
  <c r="Y64" i="4"/>
  <c r="S65" i="4"/>
  <c r="W65" i="4"/>
  <c r="U65" i="4"/>
  <c r="Y65" i="4"/>
  <c r="S64" i="4"/>
  <c r="W64" i="4"/>
  <c r="M68" i="4"/>
  <c r="Z68" i="4" s="1"/>
  <c r="V68" i="4" l="1"/>
  <c r="R68" i="4"/>
  <c r="N68" i="4"/>
  <c r="X68" i="4"/>
  <c r="T68" i="4"/>
  <c r="P68" i="4"/>
  <c r="U66" i="4"/>
  <c r="O65" i="4"/>
  <c r="Q64" i="4"/>
  <c r="Q65" i="4"/>
  <c r="Y66" i="4"/>
  <c r="W66" i="4"/>
  <c r="O64" i="4"/>
  <c r="M69" i="4"/>
  <c r="Z69" i="4" s="1"/>
  <c r="R69" i="4" l="1"/>
  <c r="N69" i="4"/>
  <c r="X69" i="4"/>
  <c r="T69" i="4"/>
  <c r="V69" i="4"/>
  <c r="P69" i="4"/>
  <c r="S66" i="4"/>
  <c r="Y67" i="4"/>
  <c r="S67" i="4"/>
  <c r="Q66" i="4"/>
  <c r="O66" i="4"/>
  <c r="M70" i="4"/>
  <c r="Z70" i="4" s="1"/>
  <c r="X70" i="4" l="1"/>
  <c r="T70" i="4"/>
  <c r="P70" i="4"/>
  <c r="N70" i="4"/>
  <c r="V70" i="4"/>
  <c r="R70" i="4"/>
  <c r="S68" i="4"/>
  <c r="W67" i="4"/>
  <c r="U67" i="4"/>
  <c r="W68" i="4"/>
  <c r="Y68" i="4"/>
  <c r="U68" i="4"/>
  <c r="O67" i="4"/>
  <c r="M71" i="4"/>
  <c r="Z71" i="4" s="1"/>
  <c r="U69" i="4"/>
  <c r="X71" i="4" l="1"/>
  <c r="T71" i="4"/>
  <c r="P71" i="4"/>
  <c r="V71" i="4"/>
  <c r="R71" i="4"/>
  <c r="N71" i="4"/>
  <c r="Q67" i="4"/>
  <c r="Q68" i="4"/>
  <c r="S69" i="4"/>
  <c r="W69" i="4"/>
  <c r="Y69" i="4"/>
  <c r="O68" i="4"/>
  <c r="M72" i="4"/>
  <c r="Z72" i="4" s="1"/>
  <c r="V72" i="4" l="1"/>
  <c r="R72" i="4"/>
  <c r="N72" i="4"/>
  <c r="X72" i="4"/>
  <c r="T72" i="4"/>
  <c r="P72" i="4"/>
  <c r="O69" i="4"/>
  <c r="Q69" i="4"/>
  <c r="W70" i="4"/>
  <c r="M73" i="4"/>
  <c r="Z73" i="4" s="1"/>
  <c r="S71" i="4"/>
  <c r="V73" i="4" l="1"/>
  <c r="F6" i="4" s="1"/>
  <c r="R73" i="4"/>
  <c r="D6" i="4" s="1"/>
  <c r="N73" i="4"/>
  <c r="B6" i="4" s="1"/>
  <c r="X73" i="4"/>
  <c r="G6" i="4" s="1"/>
  <c r="T73" i="4"/>
  <c r="E6" i="4" s="1"/>
  <c r="P73" i="4"/>
  <c r="C6" i="4" s="1"/>
  <c r="S70" i="4"/>
  <c r="W71" i="4"/>
  <c r="Y71" i="4"/>
  <c r="U71" i="4"/>
  <c r="Y70" i="4"/>
  <c r="U70" i="4"/>
  <c r="U72" i="4" l="1"/>
  <c r="Q70" i="4"/>
  <c r="Q71" i="4"/>
  <c r="O71" i="4"/>
  <c r="O70" i="4"/>
  <c r="S72" i="4" l="1"/>
  <c r="W72" i="4"/>
  <c r="U73" i="4"/>
  <c r="E7" i="4" s="1"/>
  <c r="Y72" i="4"/>
  <c r="Y73" i="4" l="1"/>
  <c r="G7" i="4" s="1"/>
  <c r="S73" i="4"/>
  <c r="D7" i="4" s="1"/>
  <c r="Q73" i="4"/>
  <c r="W73" i="4"/>
  <c r="F7" i="4" s="1"/>
  <c r="O72" i="4"/>
  <c r="Q72" i="4"/>
  <c r="C7" i="4" l="1"/>
  <c r="O73" i="4"/>
  <c r="B7" i="4" s="1"/>
</calcChain>
</file>

<file path=xl/sharedStrings.xml><?xml version="1.0" encoding="utf-8"?>
<sst xmlns="http://schemas.openxmlformats.org/spreadsheetml/2006/main" count="69" uniqueCount="41">
  <si>
    <t>Male</t>
  </si>
  <si>
    <t>Female</t>
  </si>
  <si>
    <t>Year</t>
  </si>
  <si>
    <t>Phred</t>
  </si>
  <si>
    <t>Ethyl</t>
  </si>
  <si>
    <t>Age</t>
  </si>
  <si>
    <t>Probability Analysis of Pension Payout Options</t>
  </si>
  <si>
    <t>Option1</t>
  </si>
  <si>
    <t>Option2</t>
  </si>
  <si>
    <t>Option3</t>
  </si>
  <si>
    <t>Option4</t>
  </si>
  <si>
    <t>Option5</t>
  </si>
  <si>
    <t>Option6</t>
  </si>
  <si>
    <t>Option1 w/ Ins.</t>
  </si>
  <si>
    <t>Option2 w/ Ins.</t>
  </si>
  <si>
    <t>Option3 w/ Ins.</t>
  </si>
  <si>
    <t>Option4 w/ Ins.</t>
  </si>
  <si>
    <t>Option5 w/ Ins.</t>
  </si>
  <si>
    <t>Option6 w/ Ins.</t>
  </si>
  <si>
    <t>Insurance Cash Flow</t>
  </si>
  <si>
    <t>Initial Benefit ($/Year):</t>
  </si>
  <si>
    <t>Survivor Benefit (%):</t>
  </si>
  <si>
    <t>Period Certain (Years):</t>
  </si>
  <si>
    <t>Pensioner Name:</t>
  </si>
  <si>
    <t>Spouse Name:</t>
  </si>
  <si>
    <t>Insurance Death Benefit:</t>
  </si>
  <si>
    <t>Annual Insurance Premium:</t>
  </si>
  <si>
    <t>Insurance Term (if any):</t>
  </si>
  <si>
    <t>Mortality Table:</t>
  </si>
  <si>
    <t>Discount Rate:</t>
  </si>
  <si>
    <t>Total Dataset</t>
  </si>
  <si>
    <t>Blue Collar</t>
  </si>
  <si>
    <t>White Collar</t>
  </si>
  <si>
    <t>Bottom Quartile</t>
  </si>
  <si>
    <t>Top Quartile</t>
  </si>
  <si>
    <t>NPV</t>
  </si>
  <si>
    <t>NPV w/ Ins.</t>
  </si>
  <si>
    <t>Prob. Alive</t>
  </si>
  <si>
    <t>Prob. Alive Alone</t>
  </si>
  <si>
    <t>Prob. Of Death</t>
  </si>
  <si>
    <t>Cum. Prob.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</si>
</sst>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%"/>
    <numFmt numFmtId="165" formatCode="0.00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6C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2" fillId="0" borderId="4" xfId="0" applyFont="1" applyFill="1" applyBorder="1" applyAlignment="1">
      <alignment horizontal="left"/>
    </xf>
    <xf numFmtId="6" fontId="5" fillId="2" borderId="4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4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165" fontId="0" fillId="4" borderId="3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5" borderId="5" xfId="1" applyNumberFormat="1" applyFont="1" applyFill="1" applyBorder="1" applyAlignment="1">
      <alignment horizontal="center"/>
    </xf>
    <xf numFmtId="165" fontId="0" fillId="5" borderId="7" xfId="1" applyNumberFormat="1" applyFont="1" applyFill="1" applyBorder="1" applyAlignment="1">
      <alignment horizontal="center"/>
    </xf>
    <xf numFmtId="10" fontId="1" fillId="0" borderId="0" xfId="1" applyNumberFormat="1" applyFont="1" applyFill="1" applyAlignment="1">
      <alignment horizontal="center"/>
    </xf>
    <xf numFmtId="165" fontId="0" fillId="4" borderId="11" xfId="1" applyNumberFormat="1" applyFont="1" applyFill="1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165" fontId="0" fillId="5" borderId="13" xfId="1" applyNumberFormat="1" applyFont="1" applyFill="1" applyBorder="1" applyAlignment="1">
      <alignment horizontal="center"/>
    </xf>
    <xf numFmtId="165" fontId="0" fillId="5" borderId="20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5" fontId="0" fillId="5" borderId="14" xfId="1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6" fontId="5" fillId="2" borderId="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B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workbookViewId="0">
      <pane ySplit="2" topLeftCell="A3" activePane="bottomLeft" state="frozen"/>
      <selection pane="bottomLeft" sqref="A1:G1"/>
    </sheetView>
  </sheetViews>
  <sheetFormatPr defaultRowHeight="12.75" x14ac:dyDescent="0.2"/>
  <cols>
    <col min="1" max="1" width="26.85546875" style="8" bestFit="1" customWidth="1"/>
    <col min="2" max="2" width="10.7109375" bestFit="1" customWidth="1"/>
    <col min="3" max="7" width="10.7109375" style="4" bestFit="1" customWidth="1"/>
    <col min="9" max="9" width="4.5703125" bestFit="1" customWidth="1"/>
    <col min="10" max="10" width="11" bestFit="1" customWidth="1"/>
    <col min="11" max="11" width="4.5703125" bestFit="1" customWidth="1"/>
    <col min="12" max="12" width="17" bestFit="1" customWidth="1"/>
    <col min="13" max="13" width="5.140625" bestFit="1" customWidth="1"/>
    <col min="14" max="14" width="8.140625" bestFit="1" customWidth="1"/>
    <col min="15" max="15" width="14.5703125" bestFit="1" customWidth="1"/>
    <col min="16" max="16" width="8.140625" bestFit="1" customWidth="1"/>
    <col min="17" max="17" width="14.5703125" bestFit="1" customWidth="1"/>
    <col min="18" max="18" width="8.140625" bestFit="1" customWidth="1"/>
    <col min="19" max="19" width="14.5703125" bestFit="1" customWidth="1"/>
    <col min="20" max="20" width="8.140625" bestFit="1" customWidth="1"/>
    <col min="21" max="21" width="14.5703125" bestFit="1" customWidth="1"/>
    <col min="22" max="22" width="8.140625" bestFit="1" customWidth="1"/>
    <col min="23" max="23" width="14.5703125" bestFit="1" customWidth="1"/>
    <col min="24" max="24" width="8.140625" bestFit="1" customWidth="1"/>
    <col min="25" max="25" width="14.5703125" bestFit="1" customWidth="1"/>
    <col min="26" max="26" width="20.140625" bestFit="1" customWidth="1"/>
    <col min="27" max="27" width="11.140625" style="17" bestFit="1" customWidth="1"/>
    <col min="28" max="29" width="9.140625" style="17"/>
  </cols>
  <sheetData>
    <row r="1" spans="1:29" ht="25.5" customHeight="1" x14ac:dyDescent="0.2">
      <c r="A1" s="55" t="s">
        <v>6</v>
      </c>
      <c r="B1" s="55"/>
      <c r="C1" s="55"/>
      <c r="D1" s="55"/>
      <c r="E1" s="55"/>
      <c r="F1" s="55"/>
      <c r="G1" s="55"/>
      <c r="I1" s="52" t="str">
        <f>B10</f>
        <v>Phred</v>
      </c>
      <c r="J1" s="52"/>
      <c r="K1" s="52" t="str">
        <f>B13</f>
        <v>Ethyl</v>
      </c>
      <c r="L1" s="52"/>
      <c r="Q1" s="18"/>
    </row>
    <row r="2" spans="1:29" s="4" customFormat="1" x14ac:dyDescent="0.2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/>
      <c r="I2" s="9" t="s">
        <v>5</v>
      </c>
      <c r="J2" s="9" t="s">
        <v>37</v>
      </c>
      <c r="K2" s="10" t="s">
        <v>5</v>
      </c>
      <c r="L2" s="10" t="s">
        <v>38</v>
      </c>
      <c r="M2" s="10" t="s">
        <v>2</v>
      </c>
      <c r="N2" s="10" t="s">
        <v>7</v>
      </c>
      <c r="O2" s="10" t="s">
        <v>13</v>
      </c>
      <c r="P2" s="10" t="s">
        <v>8</v>
      </c>
      <c r="Q2" s="10" t="s">
        <v>14</v>
      </c>
      <c r="R2" s="10" t="s">
        <v>9</v>
      </c>
      <c r="S2" s="10" t="s">
        <v>15</v>
      </c>
      <c r="T2" s="10" t="s">
        <v>10</v>
      </c>
      <c r="U2" s="10" t="s">
        <v>16</v>
      </c>
      <c r="V2" s="10" t="s">
        <v>11</v>
      </c>
      <c r="W2" s="10" t="s">
        <v>17</v>
      </c>
      <c r="X2" s="10" t="s">
        <v>12</v>
      </c>
      <c r="Y2" s="10" t="s">
        <v>18</v>
      </c>
      <c r="Z2" s="10" t="s">
        <v>19</v>
      </c>
      <c r="AA2" s="17"/>
      <c r="AB2" s="20"/>
      <c r="AC2" s="20"/>
    </row>
    <row r="3" spans="1:29" ht="12.75" customHeight="1" x14ac:dyDescent="0.2">
      <c r="A3" s="5" t="s">
        <v>20</v>
      </c>
      <c r="B3" s="6">
        <v>47488.929983019712</v>
      </c>
      <c r="C3" s="6">
        <v>38476.68</v>
      </c>
      <c r="D3" s="6">
        <v>40237.327193600882</v>
      </c>
      <c r="E3" s="6">
        <v>40930.727824666232</v>
      </c>
      <c r="F3" s="6">
        <v>42393.350429864397</v>
      </c>
      <c r="G3" s="6">
        <v>44079.171253674969</v>
      </c>
      <c r="I3" s="19">
        <f>B12</f>
        <v>60</v>
      </c>
      <c r="J3" s="29">
        <f>IF(I3="","",(1-VLOOKUP(I3,'RP2014 Mortality Tables'!$A$4:$P$74,IF($B$11="Male",15,16)))/(1-VLOOKUP($B$12,'RP2014 Mortality Tables'!$A$4:$P$74,IF($B$11="Male",15,16))))</f>
        <v>1</v>
      </c>
      <c r="K3" s="12">
        <f>B15</f>
        <v>55</v>
      </c>
      <c r="L3" s="29">
        <f>IF(K3="","",(1-VLOOKUP(K3,'RP2014 Mortality Tables'!$A$4:$P$74,IF($B$14="Male",15,16)))/(1-VLOOKUP($B$15,'RP2014 Mortality Tables'!$A$4:$P$74,IF($B$14="Male",15,16)))*(1-J3))</f>
        <v>0</v>
      </c>
      <c r="M3" s="13">
        <f>IF(OR(I3="",K3=""),"",1)</f>
        <v>1</v>
      </c>
      <c r="N3" s="14">
        <f>IF($M3="","",IF(M3&gt;$B$5,$B$3*J3+$B$3*$B$4*L3,$B$3))</f>
        <v>47488.929983019712</v>
      </c>
      <c r="O3" s="15">
        <f t="shared" ref="O3:O34" si="0">IF($M3="","",N3+$Z3)</f>
        <v>47136.679983019712</v>
      </c>
      <c r="P3" s="14">
        <f>IF($M3="","",IF(M3&gt;$C$5,$C$3*J3+$C$3*$C$4*L3,$C$3))</f>
        <v>38476.68</v>
      </c>
      <c r="Q3" s="15">
        <f t="shared" ref="Q3:Q34" si="1">IF($M3="","",P3+$Z3)</f>
        <v>38124.43</v>
      </c>
      <c r="R3" s="14">
        <f>IF($M3="","",IF(M3&gt;$D$5,$D$3*J3+$D$3*$D$4*L3,$D$3))</f>
        <v>40237.327193600882</v>
      </c>
      <c r="S3" s="15">
        <f t="shared" ref="S3:S34" si="2">IF($M3="","",R3+$Z3)</f>
        <v>39885.077193600882</v>
      </c>
      <c r="T3" s="14">
        <f>IF($M3="","",IF(M3&gt;$E$5,$E$3*J3+$E$3*$E$4*L3,$E$3))</f>
        <v>40930.727824666232</v>
      </c>
      <c r="U3" s="15">
        <f t="shared" ref="U3:U34" si="3">IF($M3="","",T3+$Z3)</f>
        <v>40578.477824666232</v>
      </c>
      <c r="V3" s="14">
        <f>IF($M3="","",IF(M3&gt;$F$5,$F$3*J3+$F$3*$F$4*L3,$F$3))</f>
        <v>42393.350429864397</v>
      </c>
      <c r="W3" s="15">
        <f t="shared" ref="W3:W34" si="4">IF($M3="","",V3+$Z3)</f>
        <v>42041.100429864397</v>
      </c>
      <c r="X3" s="14">
        <f>IF($M3="","",IF(M3&gt;$G$5,$G$3*J3+$G$3*$G$4*L3,$G$3))</f>
        <v>44079.171253674969</v>
      </c>
      <c r="Y3" s="15">
        <f t="shared" ref="Y3:Y34" si="5">IF($M3="","",X3+$Z3)</f>
        <v>43726.921253674969</v>
      </c>
      <c r="Z3" s="15">
        <f>IF($M3="","",IF(OR(M3&lt;=$B$19,$B$19=""),VLOOKUP(I3,'RP2014 Mortality Tables'!A4:P74,IF($B$11="Male",13,14))*$B$17-'Probability Analysis'!J3*$B$18,0))</f>
        <v>-352.25</v>
      </c>
    </row>
    <row r="4" spans="1:29" ht="12.75" customHeight="1" x14ac:dyDescent="0.2">
      <c r="A4" s="5" t="s">
        <v>21</v>
      </c>
      <c r="B4" s="7">
        <v>0</v>
      </c>
      <c r="C4" s="7">
        <v>1</v>
      </c>
      <c r="D4" s="7">
        <v>0.75</v>
      </c>
      <c r="E4" s="7">
        <v>0.66669999999999996</v>
      </c>
      <c r="F4" s="7">
        <v>0.5</v>
      </c>
      <c r="G4" s="7">
        <v>0</v>
      </c>
      <c r="I4" s="12">
        <f>IF(I3="","",IF(OR(I3+1&gt;120,K3+1&gt;120),"",I3+1))</f>
        <v>61</v>
      </c>
      <c r="J4" s="29">
        <f>IF(I4="","",(1-VLOOKUP(I4,'RP2014 Mortality Tables'!$A$4:$P$74,IF($B$11="Male",15,16)))/(1-VLOOKUP($B$12,'RP2014 Mortality Tables'!$A$4:$P$74,IF($B$11="Male",15,16))))</f>
        <v>0.99303600000000003</v>
      </c>
      <c r="K4" s="12">
        <f>IF(K3="","",IF(OR(K3+1&gt;120,I3+1&gt;120),"",K3+1))</f>
        <v>56</v>
      </c>
      <c r="L4" s="29">
        <f>IF(K4="","",(1-VLOOKUP(K4,'RP2014 Mortality Tables'!$A$4:$P$74,IF($B$14="Male",15,16)))/(1-VLOOKUP($B$15,'RP2014 Mortality Tables'!$A$4:$P$74,IF($B$14="Male",15,16)))*(1-J4))</f>
        <v>6.9423349959999705E-3</v>
      </c>
      <c r="M4" s="13">
        <f t="shared" ref="M4:M35" si="6">IF(OR(I4="",K4=""),"",M3+1)</f>
        <v>2</v>
      </c>
      <c r="N4" s="14">
        <f t="shared" ref="N4:N67" si="7">IF($M4="","",IF(M4&gt;$B$5,$B$3*J4+$B$3*$B$4*L4,$B$3))</f>
        <v>47158.217074617962</v>
      </c>
      <c r="O4" s="15">
        <f t="shared" si="0"/>
        <v>46903.214714617963</v>
      </c>
      <c r="P4" s="14">
        <f t="shared" ref="P4:P67" si="8">IF($M4="","",IF(M4&gt;$C$5,$C$3*J4+$C$3*$C$4*L4,$C$3))</f>
        <v>38475.846402573894</v>
      </c>
      <c r="Q4" s="15">
        <f t="shared" si="1"/>
        <v>38220.844042573895</v>
      </c>
      <c r="R4" s="14">
        <f t="shared" ref="R4:R67" si="9">IF($M4="","",IF(M4&gt;$D$5,$D$3*J4+$D$3*$D$4*L4,$D$3))</f>
        <v>40166.620200565871</v>
      </c>
      <c r="S4" s="15">
        <f t="shared" si="2"/>
        <v>39911.617840565872</v>
      </c>
      <c r="T4" s="14">
        <f t="shared" ref="T4:T67" si="10">IF($M4="","",IF(M4&gt;$E$5,$E$3*J4+$E$3*$E$4*L4,$E$3))</f>
        <v>40835.132257382014</v>
      </c>
      <c r="U4" s="15">
        <f t="shared" si="3"/>
        <v>40580.129897382016</v>
      </c>
      <c r="V4" s="14">
        <f t="shared" ref="V4:V67" si="11">IF($M4="","",IF(M4&gt;$F$5,$F$3*J4+$F$3*$F$4*L4,$F$3))</f>
        <v>42245.277557614289</v>
      </c>
      <c r="W4" s="15">
        <f t="shared" si="4"/>
        <v>41990.27519761429</v>
      </c>
      <c r="X4" s="14">
        <f t="shared" ref="X4:X67" si="12">IF($M4="","",IF(M4&gt;$G$5,$G$3*J4+$G$3*$G$4*L4,$G$3))</f>
        <v>44079.171253674969</v>
      </c>
      <c r="Y4" s="15">
        <f t="shared" si="5"/>
        <v>43824.168893674971</v>
      </c>
      <c r="Z4" s="15">
        <f>IF($M4="","",IF(OR(M4&lt;=$B$19,$B$19=""),VLOOKUP(I4,'RP2014 Mortality Tables'!A5:P75,IF($B$11="Male",13,14))*$B$17-'Probability Analysis'!J4*$B$18,0))</f>
        <v>-255.00235999999995</v>
      </c>
    </row>
    <row r="5" spans="1:29" x14ac:dyDescent="0.2">
      <c r="A5" s="5" t="s">
        <v>22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10</v>
      </c>
      <c r="I5" s="12">
        <f t="shared" ref="I5:I68" si="13">IF(I4="","",IF(OR(I4+1&gt;120,K4+1&gt;120),"",I4+1))</f>
        <v>62</v>
      </c>
      <c r="J5" s="29">
        <f>IF(I5="","",(1-VLOOKUP(I5,'RP2014 Mortality Tables'!$A$4:$P$74,IF($B$11="Male",15,16)))/(1-VLOOKUP($B$12,'RP2014 Mortality Tables'!$A$4:$P$74,IF($B$11="Male",15,16))))</f>
        <v>0.985774920768</v>
      </c>
      <c r="K5" s="12">
        <f t="shared" ref="K5:K68" si="14">IF(K4="","",IF(OR(K4+1&gt;120,I4+1&gt;120),"",K4+1))</f>
        <v>57</v>
      </c>
      <c r="L5" s="29">
        <f>IF(K5="","",(1-VLOOKUP(K5,'RP2014 Mortality Tables'!$A$4:$P$74,IF($B$14="Male",15,16)))/(1-VLOOKUP($B$15,'RP2014 Mortality Tables'!$A$4:$P$74,IF($B$14="Male",15,16)))*(1-J5))</f>
        <v>1.4131730994322869E-2</v>
      </c>
      <c r="M5" s="13">
        <f t="shared" si="6"/>
        <v>3</v>
      </c>
      <c r="N5" s="14">
        <f t="shared" si="7"/>
        <v>46813.39619136836</v>
      </c>
      <c r="O5" s="15">
        <f t="shared" si="0"/>
        <v>46659.988600624682</v>
      </c>
      <c r="P5" s="14">
        <f t="shared" si="8"/>
        <v>38473.088269730331</v>
      </c>
      <c r="Q5" s="15">
        <f t="shared" si="1"/>
        <v>38319.680678986653</v>
      </c>
      <c r="R5" s="14">
        <f t="shared" si="9"/>
        <v>40091.415339060892</v>
      </c>
      <c r="S5" s="15">
        <f t="shared" si="2"/>
        <v>39938.007748317214</v>
      </c>
      <c r="T5" s="14">
        <f t="shared" si="10"/>
        <v>40734.118949084783</v>
      </c>
      <c r="U5" s="15">
        <f t="shared" si="3"/>
        <v>40580.711358341105</v>
      </c>
      <c r="V5" s="14">
        <f t="shared" si="11"/>
        <v>42089.84737320109</v>
      </c>
      <c r="W5" s="15">
        <f t="shared" si="4"/>
        <v>41936.439782457412</v>
      </c>
      <c r="X5" s="14">
        <f t="shared" si="12"/>
        <v>44079.171253674969</v>
      </c>
      <c r="Y5" s="15">
        <f t="shared" si="5"/>
        <v>43925.763662931291</v>
      </c>
      <c r="Z5" s="15">
        <f>IF($M5="","",IF(OR(M5&lt;=$B$19,$B$19=""),VLOOKUP(I5,'RP2014 Mortality Tables'!A6:P76,IF($B$11="Male",13,14))*$B$17-'Probability Analysis'!J5*$B$18,0))</f>
        <v>-153.40759074367998</v>
      </c>
    </row>
    <row r="6" spans="1:29" x14ac:dyDescent="0.2">
      <c r="A6" s="5" t="s">
        <v>35</v>
      </c>
      <c r="B6" s="45">
        <f>NPV($B$21,N3:N73)</f>
        <v>645745.04819644289</v>
      </c>
      <c r="C6" s="45">
        <f>NPV($B$21,P3:P73)</f>
        <v>617110.69958971266</v>
      </c>
      <c r="D6" s="45">
        <f>NPV($B$21,R3:R73)</f>
        <v>620796.51242501778</v>
      </c>
      <c r="E6" s="45">
        <f>NPV($B$21,T3:T73)</f>
        <v>623172.70419841295</v>
      </c>
      <c r="F6" s="45">
        <f>NPV($B$21,V3:V73)</f>
        <v>628192.41891543078</v>
      </c>
      <c r="G6" s="45">
        <f>NPV($B$21,X3:X73)</f>
        <v>610323.78790620703</v>
      </c>
      <c r="I6" s="12">
        <f t="shared" si="13"/>
        <v>63</v>
      </c>
      <c r="J6" s="29">
        <f>IF(I6="","",(1-VLOOKUP(I6,'RP2014 Mortality Tables'!$A$4:$P$74,IF($B$11="Male",15,16)))/(1-VLOOKUP($B$12,'RP2014 Mortality Tables'!$A$4:$P$74,IF($B$11="Male",15,16))))</f>
        <v>0.97819924050189799</v>
      </c>
      <c r="K6" s="12">
        <f t="shared" si="14"/>
        <v>58</v>
      </c>
      <c r="L6" s="29">
        <f>IF(K6="","",(1-VLOOKUP(K6,'RP2014 Mortality Tables'!$A$4:$P$74,IF($B$14="Male",15,16)))/(1-VLOOKUP($B$15,'RP2014 Mortality Tables'!$A$4:$P$74,IF($B$14="Male",15,16)))*(1-J6))</f>
        <v>2.1574402400101157E-2</v>
      </c>
      <c r="M6" s="13">
        <f t="shared" si="6"/>
        <v>4</v>
      </c>
      <c r="N6" s="14">
        <f t="shared" si="7"/>
        <v>46453.635241637698</v>
      </c>
      <c r="O6" s="15">
        <f t="shared" si="0"/>
        <v>46408.704768228883</v>
      </c>
      <c r="P6" s="14">
        <f t="shared" si="8"/>
        <v>38467.970530374492</v>
      </c>
      <c r="Q6" s="15">
        <f t="shared" si="1"/>
        <v>38423.040056965678</v>
      </c>
      <c r="R6" s="14">
        <f t="shared" si="9"/>
        <v>40011.195116891213</v>
      </c>
      <c r="S6" s="15">
        <f t="shared" si="2"/>
        <v>39966.264643482398</v>
      </c>
      <c r="T6" s="14">
        <f t="shared" si="10"/>
        <v>40627.140301557076</v>
      </c>
      <c r="U6" s="15">
        <f t="shared" si="3"/>
        <v>40582.209828148261</v>
      </c>
      <c r="V6" s="14">
        <f t="shared" si="11"/>
        <v>41926.448793455362</v>
      </c>
      <c r="W6" s="15">
        <f t="shared" si="4"/>
        <v>41881.518320046547</v>
      </c>
      <c r="X6" s="14">
        <f t="shared" si="12"/>
        <v>44079.171253674969</v>
      </c>
      <c r="Y6" s="15">
        <f t="shared" si="5"/>
        <v>44034.240780266155</v>
      </c>
      <c r="Z6" s="15">
        <f>IF($M6="","",IF(OR(M6&lt;=$B$19,$B$19=""),VLOOKUP(I6,'RP2014 Mortality Tables'!A7:P77,IF($B$11="Male",13,14))*$B$17-'Probability Analysis'!J6*$B$18,0))</f>
        <v>-44.930473408815033</v>
      </c>
    </row>
    <row r="7" spans="1:29" x14ac:dyDescent="0.2">
      <c r="A7" s="11" t="s">
        <v>36</v>
      </c>
      <c r="B7" s="45">
        <f>NPV($B$21,O3:O73)</f>
        <v>646830.03680819005</v>
      </c>
      <c r="C7" s="45">
        <f>NPV($B$21,Q3:Q73)</f>
        <v>618195.68820145971</v>
      </c>
      <c r="D7" s="45">
        <f>NPV($B$21,S3:S73)</f>
        <v>621881.50103676482</v>
      </c>
      <c r="E7" s="45">
        <f>NPV($B$21,U3:U73)</f>
        <v>624257.69281016011</v>
      </c>
      <c r="F7" s="45">
        <f>NPV($B$21,W3:W73)</f>
        <v>629277.40752717783</v>
      </c>
      <c r="G7" s="45">
        <f>NPV($B$21,Y3:Y73)</f>
        <v>611408.77651795419</v>
      </c>
      <c r="I7" s="12">
        <f t="shared" si="13"/>
        <v>64</v>
      </c>
      <c r="J7" s="29">
        <f>IF(I7="","",(1-VLOOKUP(I7,'RP2014 Mortality Tables'!$A$4:$P$74,IF($B$11="Male",15,16)))/(1-VLOOKUP($B$12,'RP2014 Mortality Tables'!$A$4:$P$74,IF($B$11="Male",15,16))))</f>
        <v>0.97028267404851609</v>
      </c>
      <c r="K7" s="12">
        <f t="shared" si="14"/>
        <v>59</v>
      </c>
      <c r="L7" s="29">
        <f>IF(K7="","",(1-VLOOKUP(K7,'RP2014 Mortality Tables'!$A$4:$P$74,IF($B$14="Male",15,16)))/(1-VLOOKUP($B$15,'RP2014 Mortality Tables'!$A$4:$P$74,IF($B$14="Male",15,16)))*(1-J7))</f>
        <v>2.928334280299846E-2</v>
      </c>
      <c r="M7" s="13">
        <f t="shared" si="6"/>
        <v>5</v>
      </c>
      <c r="N7" s="14">
        <f t="shared" si="7"/>
        <v>46077.685971627121</v>
      </c>
      <c r="O7" s="15">
        <f t="shared" si="0"/>
        <v>46150.667796789603</v>
      </c>
      <c r="P7" s="14">
        <f t="shared" si="8"/>
        <v>38459.981769270336</v>
      </c>
      <c r="Q7" s="15">
        <f t="shared" si="1"/>
        <v>38532.963594432818</v>
      </c>
      <c r="R7" s="14">
        <f t="shared" si="9"/>
        <v>39925.294010237107</v>
      </c>
      <c r="S7" s="15">
        <f t="shared" si="2"/>
        <v>39998.275835399589</v>
      </c>
      <c r="T7" s="14">
        <f t="shared" si="10"/>
        <v>40513.475020130907</v>
      </c>
      <c r="U7" s="15">
        <f t="shared" si="3"/>
        <v>40586.456845293389</v>
      </c>
      <c r="V7" s="14">
        <f t="shared" si="11"/>
        <v>41754.242923567319</v>
      </c>
      <c r="W7" s="15">
        <f t="shared" si="4"/>
        <v>41827.224748729801</v>
      </c>
      <c r="X7" s="14">
        <f t="shared" si="12"/>
        <v>44079.171253674969</v>
      </c>
      <c r="Y7" s="15">
        <f t="shared" si="5"/>
        <v>44152.153078837451</v>
      </c>
      <c r="Z7" s="15">
        <f>IF($M7="","",IF(OR(M7&lt;=$B$19,$B$19=""),VLOOKUP(I7,'RP2014 Mortality Tables'!A8:P78,IF($B$11="Male",13,14))*$B$17-'Probability Analysis'!J7*$B$18,0))</f>
        <v>72.981825162482437</v>
      </c>
    </row>
    <row r="8" spans="1:29" x14ac:dyDescent="0.2">
      <c r="I8" s="12">
        <f t="shared" si="13"/>
        <v>65</v>
      </c>
      <c r="J8" s="29">
        <f>IF(I8="","",(1-VLOOKUP(I8,'RP2014 Mortality Tables'!$A$4:$P$74,IF($B$11="Male",15,16)))/(1-VLOOKUP($B$12,'RP2014 Mortality Tables'!$A$4:$P$74,IF($B$11="Male",15,16))))</f>
        <v>0.96198675718540128</v>
      </c>
      <c r="K8" s="12">
        <f t="shared" si="14"/>
        <v>60</v>
      </c>
      <c r="L8" s="29">
        <f>IF(K8="","",(1-VLOOKUP(K8,'RP2014 Mortality Tables'!$A$4:$P$74,IF($B$14="Male",15,16)))/(1-VLOOKUP($B$15,'RP2014 Mortality Tables'!$A$4:$P$74,IF($B$14="Male",15,16)))*(1-J8))</f>
        <v>3.7281156414635336E-2</v>
      </c>
      <c r="M8" s="13">
        <f t="shared" si="6"/>
        <v>6</v>
      </c>
      <c r="N8" s="14">
        <f t="shared" si="7"/>
        <v>45683.721756569706</v>
      </c>
      <c r="O8" s="15">
        <f t="shared" si="0"/>
        <v>45887.628374627049</v>
      </c>
      <c r="P8" s="14">
        <f t="shared" si="8"/>
        <v>38448.51174585626</v>
      </c>
      <c r="Q8" s="15">
        <f t="shared" si="1"/>
        <v>38652.418363913603</v>
      </c>
      <c r="R8" s="14">
        <f t="shared" si="9"/>
        <v>39832.846471388701</v>
      </c>
      <c r="S8" s="15">
        <f t="shared" si="2"/>
        <v>40036.753089446043</v>
      </c>
      <c r="T8" s="14">
        <f t="shared" si="10"/>
        <v>40392.16557158198</v>
      </c>
      <c r="U8" s="15">
        <f t="shared" si="3"/>
        <v>40596.072189639322</v>
      </c>
      <c r="V8" s="14">
        <f t="shared" si="11"/>
        <v>41572.078270407699</v>
      </c>
      <c r="W8" s="15">
        <f t="shared" si="4"/>
        <v>41775.984888465042</v>
      </c>
      <c r="X8" s="14">
        <f t="shared" si="12"/>
        <v>44079.171253674969</v>
      </c>
      <c r="Y8" s="15">
        <f t="shared" si="5"/>
        <v>44283.077871732312</v>
      </c>
      <c r="Z8" s="15">
        <f>IF($M8="","",IF(OR(M8&lt;=$B$19,$B$19=""),VLOOKUP(I8,'RP2014 Mortality Tables'!A9:P79,IF($B$11="Male",13,14))*$B$17-'Probability Analysis'!J8*$B$18,0))</f>
        <v>203.90661805734339</v>
      </c>
    </row>
    <row r="9" spans="1:29" x14ac:dyDescent="0.2">
      <c r="I9" s="12">
        <f t="shared" si="13"/>
        <v>66</v>
      </c>
      <c r="J9" s="29">
        <f>IF(I9="","",(1-VLOOKUP(I9,'RP2014 Mortality Tables'!$A$4:$P$74,IF($B$11="Male",15,16)))/(1-VLOOKUP($B$12,'RP2014 Mortality Tables'!$A$4:$P$74,IF($B$11="Male",15,16))))</f>
        <v>0.9532663472315156</v>
      </c>
      <c r="K9" s="12">
        <f t="shared" si="14"/>
        <v>61</v>
      </c>
      <c r="L9" s="29">
        <f>IF(K9="","",(1-VLOOKUP(K9,'RP2014 Mortality Tables'!$A$4:$P$74,IF($B$14="Male",15,16)))/(1-VLOOKUP($B$15,'RP2014 Mortality Tables'!$A$4:$P$74,IF($B$14="Male",15,16)))*(1-J9))</f>
        <v>4.5594233424886652E-2</v>
      </c>
      <c r="M9" s="13">
        <f t="shared" si="6"/>
        <v>7</v>
      </c>
      <c r="N9" s="14">
        <f t="shared" si="7"/>
        <v>45269.598818846403</v>
      </c>
      <c r="O9" s="15">
        <f t="shared" si="0"/>
        <v>45619.783460911058</v>
      </c>
      <c r="P9" s="14">
        <f t="shared" si="8"/>
        <v>38432.838926530581</v>
      </c>
      <c r="Q9" s="15">
        <f t="shared" si="1"/>
        <v>38783.023568595236</v>
      </c>
      <c r="R9" s="14">
        <f t="shared" si="9"/>
        <v>39732.832482547179</v>
      </c>
      <c r="S9" s="15">
        <f t="shared" si="2"/>
        <v>40083.017124611833</v>
      </c>
      <c r="T9" s="14">
        <f t="shared" si="10"/>
        <v>40262.084382244451</v>
      </c>
      <c r="U9" s="15">
        <f t="shared" si="3"/>
        <v>40612.269024309106</v>
      </c>
      <c r="V9" s="14">
        <f t="shared" si="11"/>
        <v>41378.600468763565</v>
      </c>
      <c r="W9" s="15">
        <f t="shared" si="4"/>
        <v>41728.785110828219</v>
      </c>
      <c r="X9" s="14">
        <f t="shared" si="12"/>
        <v>44079.171253674969</v>
      </c>
      <c r="Y9" s="15">
        <f t="shared" si="5"/>
        <v>44429.355895739624</v>
      </c>
      <c r="Z9" s="15">
        <f>IF($M9="","",IF(OR(M9&lt;=$B$19,$B$19=""),VLOOKUP(I9,'RP2014 Mortality Tables'!A10:P80,IF($B$11="Male",13,14))*$B$17-'Probability Analysis'!J9*$B$18,0))</f>
        <v>350.18464206465364</v>
      </c>
    </row>
    <row r="10" spans="1:29" x14ac:dyDescent="0.2">
      <c r="A10" s="11" t="s">
        <v>23</v>
      </c>
      <c r="B10" s="53" t="s">
        <v>3</v>
      </c>
      <c r="C10" s="49"/>
      <c r="I10" s="12">
        <f t="shared" si="13"/>
        <v>67</v>
      </c>
      <c r="J10" s="29">
        <f>IF(I10="","",(1-VLOOKUP(I10,'RP2014 Mortality Tables'!$A$4:$P$74,IF($B$11="Male",15,16)))/(1-VLOOKUP($B$12,'RP2014 Mortality Tables'!$A$4:$P$74,IF($B$11="Male",15,16))))</f>
        <v>0.94406542044803698</v>
      </c>
      <c r="K10" s="12">
        <f t="shared" si="14"/>
        <v>62</v>
      </c>
      <c r="L10" s="29">
        <f>IF(K10="","",(1-VLOOKUP(K10,'RP2014 Mortality Tables'!$A$4:$P$74,IF($B$14="Male",15,16)))/(1-VLOOKUP($B$15,'RP2014 Mortality Tables'!$A$4:$P$74,IF($B$14="Male",15,16)))*(1-J10))</f>
        <v>5.425628492953162E-2</v>
      </c>
      <c r="M10" s="13">
        <f t="shared" si="6"/>
        <v>8</v>
      </c>
      <c r="N10" s="14">
        <f t="shared" si="7"/>
        <v>44832.656651046891</v>
      </c>
      <c r="O10" s="15">
        <f t="shared" si="0"/>
        <v>45348.085155946334</v>
      </c>
      <c r="P10" s="14">
        <f t="shared" si="8"/>
        <v>38412.10479486698</v>
      </c>
      <c r="Q10" s="15">
        <f t="shared" si="1"/>
        <v>38927.533299766423</v>
      </c>
      <c r="R10" s="14">
        <f t="shared" si="9"/>
        <v>39624.015131496148</v>
      </c>
      <c r="S10" s="15">
        <f t="shared" si="2"/>
        <v>40139.44363639559</v>
      </c>
      <c r="T10" s="14">
        <f t="shared" si="10"/>
        <v>40121.858285497532</v>
      </c>
      <c r="U10" s="15">
        <f t="shared" si="3"/>
        <v>40637.286790396975</v>
      </c>
      <c r="V10" s="14">
        <f t="shared" si="11"/>
        <v>41172.149047791005</v>
      </c>
      <c r="W10" s="15">
        <f t="shared" si="4"/>
        <v>41687.577552690447</v>
      </c>
      <c r="X10" s="14">
        <f t="shared" si="12"/>
        <v>44079.171253674969</v>
      </c>
      <c r="Y10" s="15">
        <f t="shared" si="5"/>
        <v>44594.599758574412</v>
      </c>
      <c r="Z10" s="15">
        <f>IF($M10="","",IF(OR(M10&lt;=$B$19,$B$19=""),VLOOKUP(I10,'RP2014 Mortality Tables'!A11:P81,IF($B$11="Male",13,14))*$B$17-'Probability Analysis'!J10*$B$18,0))</f>
        <v>515.42850489944567</v>
      </c>
    </row>
    <row r="11" spans="1:29" x14ac:dyDescent="0.2">
      <c r="A11" s="11" t="str">
        <f>B10&amp;"'s Sex:"</f>
        <v>Phred's Sex:</v>
      </c>
      <c r="B11" s="53" t="s">
        <v>0</v>
      </c>
      <c r="C11" s="49"/>
      <c r="I11" s="12">
        <f t="shared" si="13"/>
        <v>68</v>
      </c>
      <c r="J11" s="29">
        <f>IF(I11="","",(1-VLOOKUP(I11,'RP2014 Mortality Tables'!$A$4:$P$74,IF($B$11="Male",15,16)))/(1-VLOOKUP($B$12,'RP2014 Mortality Tables'!$A$4:$P$74,IF($B$11="Male",15,16))))</f>
        <v>0.93432077717817241</v>
      </c>
      <c r="K11" s="12">
        <f t="shared" si="14"/>
        <v>63</v>
      </c>
      <c r="L11" s="29">
        <f>IF(K11="","",(1-VLOOKUP(K11,'RP2014 Mortality Tables'!$A$4:$P$74,IF($B$14="Male",15,16)))/(1-VLOOKUP($B$15,'RP2014 Mortality Tables'!$A$4:$P$74,IF($B$14="Male",15,16)))*(1-J11))</f>
        <v>6.3304313374718757E-2</v>
      </c>
      <c r="M11" s="13">
        <f t="shared" si="6"/>
        <v>9</v>
      </c>
      <c r="N11" s="14">
        <f t="shared" si="7"/>
        <v>44369.893969094788</v>
      </c>
      <c r="O11" s="15">
        <f t="shared" si="0"/>
        <v>45072.409206966659</v>
      </c>
      <c r="P11" s="14">
        <f t="shared" si="8"/>
        <v>38385.301369174616</v>
      </c>
      <c r="Q11" s="15">
        <f t="shared" si="1"/>
        <v>39087.816607046487</v>
      </c>
      <c r="R11" s="14">
        <f t="shared" si="9"/>
        <v>39504.968092616189</v>
      </c>
      <c r="S11" s="15">
        <f t="shared" si="2"/>
        <v>40207.483330488059</v>
      </c>
      <c r="T11" s="14">
        <f t="shared" si="10"/>
        <v>39969.910215243086</v>
      </c>
      <c r="U11" s="15">
        <f t="shared" si="3"/>
        <v>40672.425453114956</v>
      </c>
      <c r="V11" s="14">
        <f t="shared" si="11"/>
        <v>40950.829091125714</v>
      </c>
      <c r="W11" s="15">
        <f t="shared" si="4"/>
        <v>41653.344328997584</v>
      </c>
      <c r="X11" s="14">
        <f t="shared" si="12"/>
        <v>44079.171253674969</v>
      </c>
      <c r="Y11" s="15">
        <f t="shared" si="5"/>
        <v>44781.68649154684</v>
      </c>
      <c r="Z11" s="15">
        <f>IF($M11="","",IF(OR(M11&lt;=$B$19,$B$19=""),VLOOKUP(I11,'RP2014 Mortality Tables'!A12:P82,IF($B$11="Male",13,14))*$B$17-'Probability Analysis'!J11*$B$18,0))</f>
        <v>702.51523787187352</v>
      </c>
    </row>
    <row r="12" spans="1:29" x14ac:dyDescent="0.2">
      <c r="A12" s="11" t="str">
        <f>B10&amp;"'s Age:"</f>
        <v>Phred's Age:</v>
      </c>
      <c r="B12" s="49">
        <v>60</v>
      </c>
      <c r="C12" s="49"/>
      <c r="I12" s="12">
        <f t="shared" si="13"/>
        <v>69</v>
      </c>
      <c r="J12" s="29">
        <f>IF(I12="","",(1-VLOOKUP(I12,'RP2014 Mortality Tables'!$A$4:$P$74,IF($B$11="Male",15,16)))/(1-VLOOKUP($B$12,'RP2014 Mortality Tables'!$A$4:$P$74,IF($B$11="Male",15,16))))</f>
        <v>0.92396289704237522</v>
      </c>
      <c r="K12" s="12">
        <f t="shared" si="14"/>
        <v>64</v>
      </c>
      <c r="L12" s="29">
        <f>IF(K12="","",(1-VLOOKUP(K12,'RP2014 Mortality Tables'!$A$4:$P$74,IF($B$14="Male",15,16)))/(1-VLOOKUP($B$15,'RP2014 Mortality Tables'!$A$4:$P$74,IF($B$14="Male",15,16)))*(1-J12))</f>
        <v>7.2777065515430145E-2</v>
      </c>
      <c r="M12" s="13">
        <f t="shared" si="6"/>
        <v>10</v>
      </c>
      <c r="N12" s="14">
        <f t="shared" si="7"/>
        <v>43878.009324553408</v>
      </c>
      <c r="O12" s="15">
        <f t="shared" si="0"/>
        <v>44792.343901498236</v>
      </c>
      <c r="P12" s="14">
        <f t="shared" si="8"/>
        <v>38351.244582548665</v>
      </c>
      <c r="Q12" s="15">
        <f t="shared" si="1"/>
        <v>39265.579159493493</v>
      </c>
      <c r="R12" s="14">
        <f t="shared" si="9"/>
        <v>39374.063351042285</v>
      </c>
      <c r="S12" s="15">
        <f t="shared" si="2"/>
        <v>40288.397927987113</v>
      </c>
      <c r="T12" s="14">
        <f t="shared" si="10"/>
        <v>39804.451993200229</v>
      </c>
      <c r="U12" s="15">
        <f t="shared" si="3"/>
        <v>40718.786570145057</v>
      </c>
      <c r="V12" s="14">
        <f t="shared" si="11"/>
        <v>40712.514699336542</v>
      </c>
      <c r="W12" s="15">
        <f t="shared" si="4"/>
        <v>41626.849276281369</v>
      </c>
      <c r="X12" s="14">
        <f t="shared" si="12"/>
        <v>44079.171253674969</v>
      </c>
      <c r="Y12" s="15">
        <f t="shared" si="5"/>
        <v>44993.505830619797</v>
      </c>
      <c r="Z12" s="15">
        <f>IF($M12="","",IF(OR(M12&lt;=$B$19,$B$19=""),VLOOKUP(I12,'RP2014 Mortality Tables'!A13:P83,IF($B$11="Male",13,14))*$B$17-'Probability Analysis'!J12*$B$18,0))</f>
        <v>914.33457694482581</v>
      </c>
    </row>
    <row r="13" spans="1:29" x14ac:dyDescent="0.2">
      <c r="A13" s="11" t="s">
        <v>24</v>
      </c>
      <c r="B13" s="53" t="s">
        <v>4</v>
      </c>
      <c r="C13" s="49"/>
      <c r="I13" s="12">
        <f t="shared" si="13"/>
        <v>70</v>
      </c>
      <c r="J13" s="29">
        <f>IF(I13="","",(1-VLOOKUP(I13,'RP2014 Mortality Tables'!$A$4:$P$74,IF($B$11="Male",15,16)))/(1-VLOOKUP($B$12,'RP2014 Mortality Tables'!$A$4:$P$74,IF($B$11="Male",15,16))))</f>
        <v>0.91291414871954235</v>
      </c>
      <c r="K13" s="12">
        <f t="shared" si="14"/>
        <v>65</v>
      </c>
      <c r="L13" s="29">
        <f>IF(K13="","",(1-VLOOKUP(K13,'RP2014 Mortality Tables'!$A$4:$P$74,IF($B$14="Male",15,16)))/(1-VLOOKUP($B$15,'RP2014 Mortality Tables'!$A$4:$P$74,IF($B$14="Male",15,16)))*(1-J13))</f>
        <v>8.2715796524583995E-2</v>
      </c>
      <c r="M13" s="13">
        <f t="shared" si="6"/>
        <v>11</v>
      </c>
      <c r="N13" s="14">
        <f t="shared" si="7"/>
        <v>43353.316089050393</v>
      </c>
      <c r="O13" s="15">
        <f t="shared" si="0"/>
        <v>43353.316089050393</v>
      </c>
      <c r="P13" s="14">
        <f t="shared" si="8"/>
        <v>38308.53480157577</v>
      </c>
      <c r="Q13" s="15">
        <f t="shared" si="1"/>
        <v>38308.53480157577</v>
      </c>
      <c r="R13" s="14">
        <f t="shared" si="9"/>
        <v>39229.422228325093</v>
      </c>
      <c r="S13" s="15">
        <f t="shared" si="2"/>
        <v>39229.422228325093</v>
      </c>
      <c r="T13" s="14">
        <f t="shared" si="10"/>
        <v>39623.431905350422</v>
      </c>
      <c r="U13" s="15">
        <f t="shared" si="3"/>
        <v>39623.431905350422</v>
      </c>
      <c r="V13" s="14">
        <f t="shared" si="11"/>
        <v>40454.789293124923</v>
      </c>
      <c r="W13" s="15">
        <f t="shared" si="4"/>
        <v>40454.789293124923</v>
      </c>
      <c r="X13" s="14">
        <f t="shared" si="12"/>
        <v>40240.499101311609</v>
      </c>
      <c r="Y13" s="15">
        <f t="shared" si="5"/>
        <v>40240.499101311609</v>
      </c>
      <c r="Z13" s="15">
        <f>IF($M13="","",IF(OR(M13&lt;=$B$19,$B$19=""),VLOOKUP(I13,'RP2014 Mortality Tables'!A14:P84,IF($B$11="Male",13,14))*$B$17-'Probability Analysis'!J13*$B$18,0))</f>
        <v>0</v>
      </c>
    </row>
    <row r="14" spans="1:29" x14ac:dyDescent="0.2">
      <c r="A14" s="11" t="str">
        <f>B13&amp;"'s Sex:"</f>
        <v>Ethyl's Sex:</v>
      </c>
      <c r="B14" s="53" t="s">
        <v>1</v>
      </c>
      <c r="C14" s="49"/>
      <c r="I14" s="12">
        <f t="shared" si="13"/>
        <v>71</v>
      </c>
      <c r="J14" s="29">
        <f>IF(I14="","",(1-VLOOKUP(I14,'RP2014 Mortality Tables'!$A$4:$P$74,IF($B$11="Male",15,16)))/(1-VLOOKUP($B$12,'RP2014 Mortality Tables'!$A$4:$P$74,IF($B$11="Male",15,16))))</f>
        <v>0.90108734592288076</v>
      </c>
      <c r="K14" s="12">
        <f t="shared" si="14"/>
        <v>66</v>
      </c>
      <c r="L14" s="29">
        <f>IF(K14="","",(1-VLOOKUP(K14,'RP2014 Mortality Tables'!$A$4:$P$74,IF($B$14="Male",15,16)))/(1-VLOOKUP($B$15,'RP2014 Mortality Tables'!$A$4:$P$74,IF($B$14="Male",15,16)))*(1-J14))</f>
        <v>9.3164643437142314E-2</v>
      </c>
      <c r="M14" s="13">
        <f t="shared" si="6"/>
        <v>12</v>
      </c>
      <c r="N14" s="14">
        <f t="shared" si="7"/>
        <v>42791.673879116745</v>
      </c>
      <c r="O14" s="15">
        <f t="shared" si="0"/>
        <v>42791.673879116745</v>
      </c>
      <c r="P14" s="14">
        <f t="shared" si="8"/>
        <v>38255.515633969015</v>
      </c>
      <c r="Q14" s="15">
        <f t="shared" si="1"/>
        <v>38255.515633969015</v>
      </c>
      <c r="R14" s="14">
        <f t="shared" si="9"/>
        <v>39068.868548553968</v>
      </c>
      <c r="S14" s="15">
        <f t="shared" si="2"/>
        <v>39068.868548553968</v>
      </c>
      <c r="T14" s="14">
        <f t="shared" si="10"/>
        <v>39424.485787714249</v>
      </c>
      <c r="U14" s="15">
        <f t="shared" si="3"/>
        <v>39424.485787714249</v>
      </c>
      <c r="V14" s="14">
        <f t="shared" si="11"/>
        <v>40174.892312077194</v>
      </c>
      <c r="W14" s="15">
        <f t="shared" si="4"/>
        <v>40174.892312077194</v>
      </c>
      <c r="X14" s="14">
        <f t="shared" si="12"/>
        <v>39719.183435454121</v>
      </c>
      <c r="Y14" s="15">
        <f t="shared" si="5"/>
        <v>39719.183435454121</v>
      </c>
      <c r="Z14" s="15">
        <f>IF($M14="","",IF(OR(M14&lt;=$B$19,$B$19=""),VLOOKUP(I14,'RP2014 Mortality Tables'!A15:P85,IF($B$11="Male",13,14))*$B$17-'Probability Analysis'!J14*$B$18,0))</f>
        <v>0</v>
      </c>
    </row>
    <row r="15" spans="1:29" x14ac:dyDescent="0.2">
      <c r="A15" s="11" t="str">
        <f>B13&amp;"'s Age:"</f>
        <v>Ethyl's Age:</v>
      </c>
      <c r="B15" s="49">
        <v>55</v>
      </c>
      <c r="C15" s="49"/>
      <c r="I15" s="12">
        <f t="shared" si="13"/>
        <v>72</v>
      </c>
      <c r="J15" s="29">
        <f>IF(I15="","",(1-VLOOKUP(I15,'RP2014 Mortality Tables'!$A$4:$P$74,IF($B$11="Male",15,16)))/(1-VLOOKUP($B$12,'RP2014 Mortality Tables'!$A$4:$P$74,IF($B$11="Male",15,16))))</f>
        <v>0.88838561869475186</v>
      </c>
      <c r="K15" s="12">
        <f t="shared" si="14"/>
        <v>67</v>
      </c>
      <c r="L15" s="29">
        <f>IF(K15="","",(1-VLOOKUP(K15,'RP2014 Mortality Tables'!$A$4:$P$74,IF($B$14="Male",15,16)))/(1-VLOOKUP($B$15,'RP2014 Mortality Tables'!$A$4:$P$74,IF($B$14="Male",15,16)))*(1-J15))</f>
        <v>0.10416958359267142</v>
      </c>
      <c r="M15" s="13">
        <f t="shared" si="6"/>
        <v>13</v>
      </c>
      <c r="N15" s="14">
        <f t="shared" si="7"/>
        <v>42188.482444116722</v>
      </c>
      <c r="O15" s="15">
        <f t="shared" si="0"/>
        <v>42188.482444116722</v>
      </c>
      <c r="P15" s="14">
        <f t="shared" si="8"/>
        <v>38190.228900748458</v>
      </c>
      <c r="Q15" s="15">
        <f t="shared" si="1"/>
        <v>38190.228900748458</v>
      </c>
      <c r="R15" s="14">
        <f t="shared" si="9"/>
        <v>38889.892027489892</v>
      </c>
      <c r="S15" s="15">
        <f t="shared" si="2"/>
        <v>38889.892027489892</v>
      </c>
      <c r="T15" s="14">
        <f t="shared" si="10"/>
        <v>39204.903335798699</v>
      </c>
      <c r="U15" s="15">
        <f t="shared" si="3"/>
        <v>39204.903335798699</v>
      </c>
      <c r="V15" s="14">
        <f t="shared" si="11"/>
        <v>39869.691680867094</v>
      </c>
      <c r="W15" s="15">
        <f t="shared" si="4"/>
        <v>39869.691680867094</v>
      </c>
      <c r="X15" s="14">
        <f t="shared" si="12"/>
        <v>39159.301825747956</v>
      </c>
      <c r="Y15" s="15">
        <f t="shared" si="5"/>
        <v>39159.301825747956</v>
      </c>
      <c r="Z15" s="15">
        <f>IF($M15="","",IF(OR(M15&lt;=$B$19,$B$19=""),VLOOKUP(I15,'RP2014 Mortality Tables'!A16:P86,IF($B$11="Male",13,14))*$B$17-'Probability Analysis'!J15*$B$18,0))</f>
        <v>0</v>
      </c>
    </row>
    <row r="16" spans="1:29" x14ac:dyDescent="0.2">
      <c r="A16" s="16"/>
      <c r="B16" s="13"/>
      <c r="I16" s="12">
        <f t="shared" si="13"/>
        <v>73</v>
      </c>
      <c r="J16" s="29">
        <f>IF(I16="","",(1-VLOOKUP(I16,'RP2014 Mortality Tables'!$A$4:$P$74,IF($B$11="Male",15,16)))/(1-VLOOKUP($B$12,'RP2014 Mortality Tables'!$A$4:$P$74,IF($B$11="Male",15,16))))</f>
        <v>0.87469914985314057</v>
      </c>
      <c r="K16" s="12">
        <f t="shared" si="14"/>
        <v>68</v>
      </c>
      <c r="L16" s="29">
        <f>IF(K16="","",(1-VLOOKUP(K16,'RP2014 Mortality Tables'!$A$4:$P$74,IF($B$14="Male",15,16)))/(1-VLOOKUP($B$15,'RP2014 Mortality Tables'!$A$4:$P$74,IF($B$14="Male",15,16)))*(1-J16))</f>
        <v>0.11577956608743538</v>
      </c>
      <c r="M16" s="13">
        <f t="shared" si="6"/>
        <v>14</v>
      </c>
      <c r="N16" s="14">
        <f t="shared" si="7"/>
        <v>41538.526683582662</v>
      </c>
      <c r="O16" s="15">
        <f t="shared" si="0"/>
        <v>41538.526683582662</v>
      </c>
      <c r="P16" s="14">
        <f t="shared" si="8"/>
        <v>38110.332600056441</v>
      </c>
      <c r="Q16" s="15">
        <f t="shared" si="1"/>
        <v>38110.332600056441</v>
      </c>
      <c r="R16" s="14">
        <f t="shared" si="9"/>
        <v>38689.551100850302</v>
      </c>
      <c r="S16" s="15">
        <f t="shared" si="2"/>
        <v>38689.551100850302</v>
      </c>
      <c r="T16" s="14">
        <f t="shared" si="10"/>
        <v>38961.525400624596</v>
      </c>
      <c r="U16" s="15">
        <f t="shared" si="3"/>
        <v>38961.525400624596</v>
      </c>
      <c r="V16" s="14">
        <f t="shared" si="11"/>
        <v>39535.569439309802</v>
      </c>
      <c r="W16" s="15">
        <f t="shared" si="4"/>
        <v>39535.569439309802</v>
      </c>
      <c r="X16" s="14">
        <f t="shared" si="12"/>
        <v>38556.013621820486</v>
      </c>
      <c r="Y16" s="15">
        <f t="shared" si="5"/>
        <v>38556.013621820486</v>
      </c>
      <c r="Z16" s="15">
        <f>IF($M16="","",IF(OR(M16&lt;=$B$19,$B$19=""),VLOOKUP(I16,'RP2014 Mortality Tables'!A17:P87,IF($B$11="Male",13,14))*$B$17-'Probability Analysis'!J16*$B$18,0))</f>
        <v>0</v>
      </c>
    </row>
    <row r="17" spans="1:26" ht="12.75" customHeight="1" x14ac:dyDescent="0.2">
      <c r="A17" s="11" t="s">
        <v>25</v>
      </c>
      <c r="B17" s="54">
        <v>250000</v>
      </c>
      <c r="C17" s="54"/>
      <c r="I17" s="12">
        <f t="shared" si="13"/>
        <v>74</v>
      </c>
      <c r="J17" s="29">
        <f>IF(I17="","",(1-VLOOKUP(I17,'RP2014 Mortality Tables'!$A$4:$P$74,IF($B$11="Male",15,16)))/(1-VLOOKUP($B$12,'RP2014 Mortality Tables'!$A$4:$P$74,IF($B$11="Male",15,16))))</f>
        <v>0.85990361373337465</v>
      </c>
      <c r="K17" s="12">
        <f t="shared" si="14"/>
        <v>69</v>
      </c>
      <c r="L17" s="29">
        <f>IF(K17="","",(1-VLOOKUP(K17,'RP2014 Mortality Tables'!$A$4:$P$74,IF($B$14="Male",15,16)))/(1-VLOOKUP($B$15,'RP2014 Mortality Tables'!$A$4:$P$74,IF($B$14="Male",15,16)))*(1-J17))</f>
        <v>0.12804615715815046</v>
      </c>
      <c r="M17" s="13">
        <f t="shared" si="6"/>
        <v>15</v>
      </c>
      <c r="N17" s="14">
        <f t="shared" si="7"/>
        <v>40835.902504729856</v>
      </c>
      <c r="O17" s="15">
        <f t="shared" si="0"/>
        <v>40835.902504729856</v>
      </c>
      <c r="P17" s="14">
        <f t="shared" si="8"/>
        <v>38013.027190666529</v>
      </c>
      <c r="Q17" s="15">
        <f t="shared" si="1"/>
        <v>38013.027190666529</v>
      </c>
      <c r="R17" s="14">
        <f t="shared" si="9"/>
        <v>38464.399401841394</v>
      </c>
      <c r="S17" s="15">
        <f t="shared" si="2"/>
        <v>38464.399401841394</v>
      </c>
      <c r="T17" s="14">
        <f t="shared" si="10"/>
        <v>38690.670408337734</v>
      </c>
      <c r="U17" s="15">
        <f t="shared" si="3"/>
        <v>38690.670408337734</v>
      </c>
      <c r="V17" s="14">
        <f t="shared" si="11"/>
        <v>39168.34803870719</v>
      </c>
      <c r="W17" s="15">
        <f t="shared" si="4"/>
        <v>39168.34803870719</v>
      </c>
      <c r="X17" s="14">
        <f t="shared" si="12"/>
        <v>37903.838651407394</v>
      </c>
      <c r="Y17" s="15">
        <f t="shared" si="5"/>
        <v>37903.838651407394</v>
      </c>
      <c r="Z17" s="15">
        <f>IF($M17="","",IF(OR(M17&lt;=$B$19,$B$19=""),VLOOKUP(I17,'RP2014 Mortality Tables'!A18:P88,IF($B$11="Male",13,14))*$B$17-'Probability Analysis'!J17*$B$18,0))</f>
        <v>0</v>
      </c>
    </row>
    <row r="18" spans="1:26" x14ac:dyDescent="0.2">
      <c r="A18" s="5" t="s">
        <v>26</v>
      </c>
      <c r="B18" s="54">
        <v>2010</v>
      </c>
      <c r="C18" s="54"/>
      <c r="I18" s="12">
        <f t="shared" si="13"/>
        <v>75</v>
      </c>
      <c r="J18" s="29">
        <f>IF(I18="","",(1-VLOOKUP(I18,'RP2014 Mortality Tables'!$A$4:$P$74,IF($B$11="Male",15,16)))/(1-VLOOKUP($B$12,'RP2014 Mortality Tables'!$A$4:$P$74,IF($B$11="Male",15,16))))</f>
        <v>0.84385867220472366</v>
      </c>
      <c r="K18" s="12">
        <f t="shared" si="14"/>
        <v>70</v>
      </c>
      <c r="L18" s="29">
        <f>IF(K18="","",(1-VLOOKUP(K18,'RP2014 Mortality Tables'!$A$4:$P$74,IF($B$14="Male",15,16)))/(1-VLOOKUP($B$15,'RP2014 Mortality Tables'!$A$4:$P$74,IF($B$14="Male",15,16)))*(1-J18))</f>
        <v>0.14102288298835564</v>
      </c>
      <c r="M18" s="13">
        <f t="shared" si="6"/>
        <v>16</v>
      </c>
      <c r="N18" s="14">
        <f t="shared" si="7"/>
        <v>40073.945399894103</v>
      </c>
      <c r="O18" s="15">
        <f t="shared" si="0"/>
        <v>40073.945399894103</v>
      </c>
      <c r="P18" s="14">
        <f t="shared" si="8"/>
        <v>37894.972437066448</v>
      </c>
      <c r="Q18" s="15">
        <f t="shared" si="1"/>
        <v>37894.972437066448</v>
      </c>
      <c r="R18" s="14">
        <f t="shared" si="9"/>
        <v>38210.405412099579</v>
      </c>
      <c r="S18" s="15">
        <f t="shared" si="2"/>
        <v>38210.405412099579</v>
      </c>
      <c r="T18" s="14">
        <f t="shared" si="10"/>
        <v>38388.054867234561</v>
      </c>
      <c r="U18" s="15">
        <f t="shared" si="3"/>
        <v>38388.054867234561</v>
      </c>
      <c r="V18" s="14">
        <f t="shared" si="11"/>
        <v>38763.212652632486</v>
      </c>
      <c r="W18" s="15">
        <f t="shared" si="4"/>
        <v>38763.212652632486</v>
      </c>
      <c r="X18" s="14">
        <f t="shared" si="12"/>
        <v>37196.590926010787</v>
      </c>
      <c r="Y18" s="15">
        <f t="shared" si="5"/>
        <v>37196.590926010787</v>
      </c>
      <c r="Z18" s="15">
        <f>IF($M18="","",IF(OR(M18&lt;=$B$19,$B$19=""),VLOOKUP(I18,'RP2014 Mortality Tables'!A19:P89,IF($B$11="Male",13,14))*$B$17-'Probability Analysis'!J18*$B$18,0))</f>
        <v>0</v>
      </c>
    </row>
    <row r="19" spans="1:26" ht="12.75" customHeight="1" x14ac:dyDescent="0.2">
      <c r="A19" s="5" t="s">
        <v>27</v>
      </c>
      <c r="B19" s="49">
        <v>10</v>
      </c>
      <c r="C19" s="49"/>
      <c r="I19" s="12">
        <f t="shared" si="13"/>
        <v>76</v>
      </c>
      <c r="J19" s="29">
        <f>IF(I19="","",(1-VLOOKUP(I19,'RP2014 Mortality Tables'!$A$4:$P$74,IF($B$11="Male",15,16)))/(1-VLOOKUP($B$12,'RP2014 Mortality Tables'!$A$4:$P$74,IF($B$11="Male",15,16))))</f>
        <v>0.82640429942884119</v>
      </c>
      <c r="K19" s="12">
        <f t="shared" si="14"/>
        <v>71</v>
      </c>
      <c r="L19" s="29">
        <f>IF(K19="","",(1-VLOOKUP(K19,'RP2014 Mortality Tables'!$A$4:$P$74,IF($B$14="Male",15,16)))/(1-VLOOKUP($B$15,'RP2014 Mortality Tables'!$A$4:$P$74,IF($B$14="Male",15,16)))*(1-J19))</f>
        <v>0.1547653012205569</v>
      </c>
      <c r="M19" s="13">
        <f t="shared" si="6"/>
        <v>17</v>
      </c>
      <c r="N19" s="14">
        <f t="shared" si="7"/>
        <v>39245.055913242693</v>
      </c>
      <c r="O19" s="15">
        <f t="shared" si="0"/>
        <v>39245.055913242693</v>
      </c>
      <c r="P19" s="14">
        <f t="shared" si="8"/>
        <v>37752.148749914682</v>
      </c>
      <c r="Q19" s="15">
        <f t="shared" si="1"/>
        <v>37752.148749914682</v>
      </c>
      <c r="R19" s="14">
        <f t="shared" si="9"/>
        <v>37922.806737887608</v>
      </c>
      <c r="S19" s="15">
        <f t="shared" si="2"/>
        <v>37922.806737887608</v>
      </c>
      <c r="T19" s="14">
        <f t="shared" si="10"/>
        <v>38048.64488891064</v>
      </c>
      <c r="U19" s="15">
        <f t="shared" si="3"/>
        <v>38048.64488891064</v>
      </c>
      <c r="V19" s="14">
        <f t="shared" si="11"/>
        <v>38314.556886946746</v>
      </c>
      <c r="W19" s="15">
        <f t="shared" si="4"/>
        <v>38314.556886946746</v>
      </c>
      <c r="X19" s="14">
        <f t="shared" si="12"/>
        <v>36427.216639297178</v>
      </c>
      <c r="Y19" s="15">
        <f t="shared" si="5"/>
        <v>36427.216639297178</v>
      </c>
      <c r="Z19" s="15">
        <f>IF($M19="","",IF(OR(M19&lt;=$B$19,$B$19=""),VLOOKUP(I19,'RP2014 Mortality Tables'!A20:P90,IF($B$11="Male",13,14))*$B$17-'Probability Analysis'!J19*$B$18,0))</f>
        <v>0</v>
      </c>
    </row>
    <row r="20" spans="1:26" x14ac:dyDescent="0.2">
      <c r="A20" s="21" t="s">
        <v>28</v>
      </c>
      <c r="B20" s="50" t="s">
        <v>34</v>
      </c>
      <c r="C20" s="50"/>
      <c r="I20" s="12">
        <f t="shared" si="13"/>
        <v>77</v>
      </c>
      <c r="J20" s="29">
        <f>IF(I20="","",(1-VLOOKUP(I20,'RP2014 Mortality Tables'!$A$4:$P$74,IF($B$11="Male",15,16)))/(1-VLOOKUP($B$12,'RP2014 Mortality Tables'!$A$4:$P$74,IF($B$11="Male",15,16))))</f>
        <v>0.80736642358289878</v>
      </c>
      <c r="K20" s="12">
        <f t="shared" si="14"/>
        <v>72</v>
      </c>
      <c r="L20" s="29">
        <f>IF(K20="","",(1-VLOOKUP(K20,'RP2014 Mortality Tables'!$A$4:$P$74,IF($B$14="Male",15,16)))/(1-VLOOKUP($B$15,'RP2014 Mortality Tables'!$A$4:$P$74,IF($B$14="Male",15,16)))*(1-J20))</f>
        <v>0.1693220753187322</v>
      </c>
      <c r="M20" s="13">
        <f t="shared" si="6"/>
        <v>18</v>
      </c>
      <c r="N20" s="14">
        <f t="shared" si="7"/>
        <v>38340.967560169316</v>
      </c>
      <c r="O20" s="15">
        <f t="shared" si="0"/>
        <v>38340.967560169316</v>
      </c>
      <c r="P20" s="14">
        <f t="shared" si="8"/>
        <v>37579.730831918409</v>
      </c>
      <c r="Q20" s="15">
        <f t="shared" si="1"/>
        <v>37579.730831918409</v>
      </c>
      <c r="R20" s="14">
        <f t="shared" si="9"/>
        <v>37596.067760106984</v>
      </c>
      <c r="S20" s="15">
        <f t="shared" si="2"/>
        <v>37596.067760106984</v>
      </c>
      <c r="T20" s="14">
        <f t="shared" si="10"/>
        <v>37666.643540690915</v>
      </c>
      <c r="U20" s="15">
        <f t="shared" si="3"/>
        <v>37666.643540690915</v>
      </c>
      <c r="V20" s="14">
        <f t="shared" si="11"/>
        <v>37816.032757505622</v>
      </c>
      <c r="W20" s="15">
        <f t="shared" si="4"/>
        <v>37816.032757505622</v>
      </c>
      <c r="X20" s="14">
        <f t="shared" si="12"/>
        <v>35588.04284957768</v>
      </c>
      <c r="Y20" s="15">
        <f t="shared" si="5"/>
        <v>35588.04284957768</v>
      </c>
      <c r="Z20" s="15">
        <f>IF($M20="","",IF(OR(M20&lt;=$B$19,$B$19=""),VLOOKUP(I20,'RP2014 Mortality Tables'!A21:P91,IF($B$11="Male",13,14))*$B$17-'Probability Analysis'!J20*$B$18,0))</f>
        <v>0</v>
      </c>
    </row>
    <row r="21" spans="1:26" x14ac:dyDescent="0.2">
      <c r="A21" s="5" t="s">
        <v>29</v>
      </c>
      <c r="B21" s="51">
        <v>0.05</v>
      </c>
      <c r="C21" s="51"/>
      <c r="I21" s="12">
        <f t="shared" si="13"/>
        <v>78</v>
      </c>
      <c r="J21" s="29">
        <f>IF(I21="","",(1-VLOOKUP(I21,'RP2014 Mortality Tables'!$A$4:$P$74,IF($B$11="Male",15,16)))/(1-VLOOKUP($B$12,'RP2014 Mortality Tables'!$A$4:$P$74,IF($B$11="Male",15,16))))</f>
        <v>0.78655493928220255</v>
      </c>
      <c r="K21" s="12">
        <f t="shared" si="14"/>
        <v>73</v>
      </c>
      <c r="L21" s="29">
        <f>IF(K21="","",(1-VLOOKUP(K21,'RP2014 Mortality Tables'!$A$4:$P$74,IF($B$14="Male",15,16)))/(1-VLOOKUP($B$15,'RP2014 Mortality Tables'!$A$4:$P$74,IF($B$14="Male",15,16)))*(1-J21))</f>
        <v>0.18473348361469591</v>
      </c>
      <c r="M21" s="13">
        <f t="shared" si="6"/>
        <v>19</v>
      </c>
      <c r="N21" s="14">
        <f t="shared" si="7"/>
        <v>37352.652439370839</v>
      </c>
      <c r="O21" s="15">
        <f t="shared" si="0"/>
        <v>37352.652439370839</v>
      </c>
      <c r="P21" s="14">
        <f t="shared" si="8"/>
        <v>37371.953835508633</v>
      </c>
      <c r="Q21" s="15">
        <f t="shared" si="1"/>
        <v>37371.953835508633</v>
      </c>
      <c r="R21" s="14">
        <f t="shared" si="9"/>
        <v>37223.75466550453</v>
      </c>
      <c r="S21" s="15">
        <f t="shared" si="2"/>
        <v>37223.75466550453</v>
      </c>
      <c r="T21" s="14">
        <f t="shared" si="10"/>
        <v>37235.368806728344</v>
      </c>
      <c r="U21" s="15">
        <f t="shared" si="3"/>
        <v>37235.368806728344</v>
      </c>
      <c r="V21" s="14">
        <f t="shared" si="11"/>
        <v>37260.434826834833</v>
      </c>
      <c r="W21" s="15">
        <f t="shared" si="4"/>
        <v>37260.434826834833</v>
      </c>
      <c r="X21" s="14">
        <f t="shared" si="12"/>
        <v>34670.689869044123</v>
      </c>
      <c r="Y21" s="15">
        <f t="shared" si="5"/>
        <v>34670.689869044123</v>
      </c>
      <c r="Z21" s="15">
        <f>IF($M21="","",IF(OR(M21&lt;=$B$19,$B$19=""),VLOOKUP(I21,'RP2014 Mortality Tables'!A22:P92,IF($B$11="Male",13,14))*$B$17-'Probability Analysis'!J21*$B$18,0))</f>
        <v>0</v>
      </c>
    </row>
    <row r="22" spans="1:26" x14ac:dyDescent="0.2">
      <c r="I22" s="12">
        <f t="shared" si="13"/>
        <v>79</v>
      </c>
      <c r="J22" s="29">
        <f>IF(I22="","",(1-VLOOKUP(I22,'RP2014 Mortality Tables'!$A$4:$P$74,IF($B$11="Male",15,16)))/(1-VLOOKUP($B$12,'RP2014 Mortality Tables'!$A$4:$P$74,IF($B$11="Male",15,16))))</f>
        <v>0.7637715889109542</v>
      </c>
      <c r="K22" s="12">
        <f t="shared" si="14"/>
        <v>74</v>
      </c>
      <c r="L22" s="29">
        <f>IF(K22="","",(1-VLOOKUP(K22,'RP2014 Mortality Tables'!$A$4:$P$74,IF($B$14="Male",15,16)))/(1-VLOOKUP($B$15,'RP2014 Mortality Tables'!$A$4:$P$74,IF($B$14="Male",15,16)))*(1-J22))</f>
        <v>0.20101856096337786</v>
      </c>
      <c r="M22" s="13">
        <f t="shared" si="6"/>
        <v>20</v>
      </c>
      <c r="N22" s="14">
        <f t="shared" si="7"/>
        <v>36270.695508812016</v>
      </c>
      <c r="O22" s="15">
        <f t="shared" si="0"/>
        <v>36270.695508812016</v>
      </c>
      <c r="P22" s="14">
        <f t="shared" si="8"/>
        <v>37121.921863866715</v>
      </c>
      <c r="Q22" s="15">
        <f t="shared" si="1"/>
        <v>37121.921863866715</v>
      </c>
      <c r="R22" s="14">
        <f t="shared" si="9"/>
        <v>36798.464531289173</v>
      </c>
      <c r="S22" s="15">
        <f t="shared" si="2"/>
        <v>36798.464531289173</v>
      </c>
      <c r="T22" s="14">
        <f t="shared" si="10"/>
        <v>36747.225291459414</v>
      </c>
      <c r="U22" s="15">
        <f t="shared" si="3"/>
        <v>36747.225291459414</v>
      </c>
      <c r="V22" s="14">
        <f t="shared" si="11"/>
        <v>36639.761765990181</v>
      </c>
      <c r="W22" s="15">
        <f t="shared" si="4"/>
        <v>36639.761765990181</v>
      </c>
      <c r="X22" s="14">
        <f t="shared" si="12"/>
        <v>33666.418666297388</v>
      </c>
      <c r="Y22" s="15">
        <f t="shared" si="5"/>
        <v>33666.418666297388</v>
      </c>
      <c r="Z22" s="15">
        <f>IF($M22="","",IF(OR(M22&lt;=$B$19,$B$19=""),VLOOKUP(I22,'RP2014 Mortality Tables'!A23:P93,IF($B$11="Male",13,14))*$B$17-'Probability Analysis'!J22*$B$18,0))</f>
        <v>0</v>
      </c>
    </row>
    <row r="23" spans="1:26" x14ac:dyDescent="0.2">
      <c r="I23" s="12">
        <f t="shared" si="13"/>
        <v>80</v>
      </c>
      <c r="J23" s="29">
        <f>IF(I23="","",(1-VLOOKUP(I23,'RP2014 Mortality Tables'!$A$4:$P$74,IF($B$11="Male",15,16)))/(1-VLOOKUP($B$12,'RP2014 Mortality Tables'!$A$4:$P$74,IF($B$11="Male",15,16))))</f>
        <v>0.73881535224328876</v>
      </c>
      <c r="K23" s="12">
        <f t="shared" si="14"/>
        <v>75</v>
      </c>
      <c r="L23" s="29">
        <f>IF(K23="","",(1-VLOOKUP(K23,'RP2014 Mortality Tables'!$A$4:$P$74,IF($B$14="Male",15,16)))/(1-VLOOKUP($B$15,'RP2014 Mortality Tables'!$A$4:$P$74,IF($B$14="Male",15,16)))*(1-J23))</f>
        <v>0.21816624345724864</v>
      </c>
      <c r="M23" s="13">
        <f t="shared" si="6"/>
        <v>21</v>
      </c>
      <c r="N23" s="14">
        <f t="shared" si="7"/>
        <v>35085.550533061585</v>
      </c>
      <c r="O23" s="15">
        <f t="shared" si="0"/>
        <v>35085.550533061585</v>
      </c>
      <c r="P23" s="14">
        <f t="shared" si="8"/>
        <v>36821.474623658956</v>
      </c>
      <c r="Q23" s="15">
        <f t="shared" si="1"/>
        <v>36821.474623658956</v>
      </c>
      <c r="R23" s="14">
        <f t="shared" si="9"/>
        <v>36311.774954309774</v>
      </c>
      <c r="S23" s="15">
        <f t="shared" si="2"/>
        <v>36311.774954309774</v>
      </c>
      <c r="T23" s="14">
        <f t="shared" si="10"/>
        <v>36193.683173111684</v>
      </c>
      <c r="U23" s="15">
        <f t="shared" si="3"/>
        <v>36193.683173111684</v>
      </c>
      <c r="V23" s="14">
        <f t="shared" si="11"/>
        <v>35945.257136038563</v>
      </c>
      <c r="W23" s="15">
        <f t="shared" si="4"/>
        <v>35945.257136038563</v>
      </c>
      <c r="X23" s="14">
        <f t="shared" si="12"/>
        <v>32566.36843637612</v>
      </c>
      <c r="Y23" s="15">
        <f t="shared" si="5"/>
        <v>32566.36843637612</v>
      </c>
      <c r="Z23" s="15">
        <f>IF($M23="","",IF(OR(M23&lt;=$B$19,$B$19=""),VLOOKUP(I23,'RP2014 Mortality Tables'!A24:P94,IF($B$11="Male",13,14))*$B$17-'Probability Analysis'!J23*$B$18,0))</f>
        <v>0</v>
      </c>
    </row>
    <row r="24" spans="1:26" x14ac:dyDescent="0.2">
      <c r="I24" s="12">
        <f t="shared" si="13"/>
        <v>81</v>
      </c>
      <c r="J24" s="29">
        <f>IF(I24="","",(1-VLOOKUP(I24,'RP2014 Mortality Tables'!$A$4:$P$74,IF($B$11="Male",15,16)))/(1-VLOOKUP($B$12,'RP2014 Mortality Tables'!$A$4:$P$74,IF($B$11="Male",15,16))))</f>
        <v>0.71149174407127524</v>
      </c>
      <c r="K24" s="12">
        <f t="shared" si="14"/>
        <v>76</v>
      </c>
      <c r="L24" s="29">
        <f>IF(K24="","",(1-VLOOKUP(K24,'RP2014 Mortality Tables'!$A$4:$P$74,IF($B$14="Male",15,16)))/(1-VLOOKUP($B$15,'RP2014 Mortality Tables'!$A$4:$P$74,IF($B$14="Male",15,16)))*(1-J24))</f>
        <v>0.23612128886123385</v>
      </c>
      <c r="M24" s="13">
        <f t="shared" si="6"/>
        <v>22</v>
      </c>
      <c r="N24" s="14">
        <f t="shared" si="7"/>
        <v>33787.981617697369</v>
      </c>
      <c r="O24" s="15">
        <f t="shared" si="0"/>
        <v>33787.981617697369</v>
      </c>
      <c r="P24" s="14">
        <f t="shared" si="8"/>
        <v>36461.003431973615</v>
      </c>
      <c r="Q24" s="15">
        <f t="shared" si="1"/>
        <v>36461.003431973615</v>
      </c>
      <c r="R24" s="14">
        <f t="shared" si="9"/>
        <v>35754.193269704803</v>
      </c>
      <c r="S24" s="15">
        <f t="shared" si="2"/>
        <v>35754.193269704803</v>
      </c>
      <c r="T24" s="14">
        <f t="shared" si="10"/>
        <v>35565.274551944422</v>
      </c>
      <c r="U24" s="15">
        <f t="shared" si="3"/>
        <v>35565.274551944422</v>
      </c>
      <c r="V24" s="14">
        <f t="shared" si="11"/>
        <v>35167.505105691729</v>
      </c>
      <c r="W24" s="15">
        <f t="shared" si="4"/>
        <v>35167.505105691729</v>
      </c>
      <c r="X24" s="14">
        <f t="shared" si="12"/>
        <v>31361.966432493624</v>
      </c>
      <c r="Y24" s="15">
        <f t="shared" si="5"/>
        <v>31361.966432493624</v>
      </c>
      <c r="Z24" s="15">
        <f>IF($M24="","",IF(OR(M24&lt;=$B$19,$B$19=""),VLOOKUP(I24,'RP2014 Mortality Tables'!A25:P95,IF($B$11="Male",13,14))*$B$17-'Probability Analysis'!J24*$B$18,0))</f>
        <v>0</v>
      </c>
    </row>
    <row r="25" spans="1:26" x14ac:dyDescent="0.2">
      <c r="I25" s="12">
        <f t="shared" si="13"/>
        <v>82</v>
      </c>
      <c r="J25" s="29">
        <f>IF(I25="","",(1-VLOOKUP(I25,'RP2014 Mortality Tables'!$A$4:$P$74,IF($B$11="Male",15,16)))/(1-VLOOKUP($B$12,'RP2014 Mortality Tables'!$A$4:$P$74,IF($B$11="Male",15,16))))</f>
        <v>0.6816254551303953</v>
      </c>
      <c r="K25" s="12">
        <f t="shared" si="14"/>
        <v>77</v>
      </c>
      <c r="L25" s="29">
        <f>IF(K25="","",(1-VLOOKUP(K25,'RP2014 Mortality Tables'!$A$4:$P$74,IF($B$14="Male",15,16)))/(1-VLOOKUP($B$15,'RP2014 Mortality Tables'!$A$4:$P$74,IF($B$14="Male",15,16)))*(1-J25))</f>
        <v>0.2547698007409589</v>
      </c>
      <c r="M25" s="13">
        <f t="shared" si="6"/>
        <v>23</v>
      </c>
      <c r="N25" s="14">
        <f t="shared" si="7"/>
        <v>32369.663513331288</v>
      </c>
      <c r="O25" s="15">
        <f t="shared" si="0"/>
        <v>32369.663513331288</v>
      </c>
      <c r="P25" s="14">
        <f t="shared" si="8"/>
        <v>36029.380613680216</v>
      </c>
      <c r="Q25" s="15">
        <f t="shared" si="1"/>
        <v>36029.380613680216</v>
      </c>
      <c r="R25" s="14">
        <f t="shared" si="9"/>
        <v>35115.228335165681</v>
      </c>
      <c r="S25" s="15">
        <f t="shared" si="2"/>
        <v>35115.228335165681</v>
      </c>
      <c r="T25" s="14">
        <f t="shared" si="10"/>
        <v>34851.715827467284</v>
      </c>
      <c r="U25" s="15">
        <f t="shared" si="3"/>
        <v>34851.715827467284</v>
      </c>
      <c r="V25" s="14">
        <f t="shared" si="11"/>
        <v>34296.659502137758</v>
      </c>
      <c r="W25" s="15">
        <f t="shared" si="4"/>
        <v>34296.659502137758</v>
      </c>
      <c r="X25" s="14">
        <f t="shared" si="12"/>
        <v>30045.485167556839</v>
      </c>
      <c r="Y25" s="15">
        <f t="shared" si="5"/>
        <v>30045.485167556839</v>
      </c>
      <c r="Z25" s="15">
        <f>IF($M25="","",IF(OR(M25&lt;=$B$19,$B$19=""),VLOOKUP(I25,'RP2014 Mortality Tables'!A26:P96,IF($B$11="Male",13,14))*$B$17-'Probability Analysis'!J25*$B$18,0))</f>
        <v>0</v>
      </c>
    </row>
    <row r="26" spans="1:26" x14ac:dyDescent="0.2">
      <c r="I26" s="12">
        <f t="shared" si="13"/>
        <v>83</v>
      </c>
      <c r="J26" s="29">
        <f>IF(I26="","",(1-VLOOKUP(I26,'RP2014 Mortality Tables'!$A$4:$P$74,IF($B$11="Male",15,16)))/(1-VLOOKUP($B$12,'RP2014 Mortality Tables'!$A$4:$P$74,IF($B$11="Male",15,16))))</f>
        <v>0.64907511314609845</v>
      </c>
      <c r="K26" s="12">
        <f t="shared" si="14"/>
        <v>78</v>
      </c>
      <c r="L26" s="29">
        <f>IF(K26="","",(1-VLOOKUP(K26,'RP2014 Mortality Tables'!$A$4:$P$74,IF($B$14="Male",15,16)))/(1-VLOOKUP($B$15,'RP2014 Mortality Tables'!$A$4:$P$74,IF($B$14="Male",15,16)))*(1-J26))</f>
        <v>0.27392374612034881</v>
      </c>
      <c r="M26" s="13">
        <f t="shared" si="6"/>
        <v>24</v>
      </c>
      <c r="N26" s="14">
        <f t="shared" si="7"/>
        <v>30823.882601915666</v>
      </c>
      <c r="O26" s="15">
        <f t="shared" si="0"/>
        <v>30823.882601915666</v>
      </c>
      <c r="P26" s="14">
        <f t="shared" si="8"/>
        <v>35513.931748360126</v>
      </c>
      <c r="Q26" s="15">
        <f t="shared" si="1"/>
        <v>35513.931748360126</v>
      </c>
      <c r="R26" s="14">
        <f t="shared" si="9"/>
        <v>34383.517249939076</v>
      </c>
      <c r="S26" s="15">
        <f t="shared" si="2"/>
        <v>34383.517249939076</v>
      </c>
      <c r="T26" s="14">
        <f t="shared" si="10"/>
        <v>34042.089388667278</v>
      </c>
      <c r="U26" s="15">
        <f t="shared" si="3"/>
        <v>34042.089388667278</v>
      </c>
      <c r="V26" s="14">
        <f t="shared" si="11"/>
        <v>33322.74140707701</v>
      </c>
      <c r="W26" s="15">
        <f t="shared" si="4"/>
        <v>33322.74140707701</v>
      </c>
      <c r="X26" s="14">
        <f t="shared" si="12"/>
        <v>28610.69306886533</v>
      </c>
      <c r="Y26" s="15">
        <f t="shared" si="5"/>
        <v>28610.69306886533</v>
      </c>
      <c r="Z26" s="15">
        <f>IF($M26="","",IF(OR(M26&lt;=$B$19,$B$19=""),VLOOKUP(I26,'RP2014 Mortality Tables'!A27:P97,IF($B$11="Male",13,14))*$B$17-'Probability Analysis'!J26*$B$18,0))</f>
        <v>0</v>
      </c>
    </row>
    <row r="27" spans="1:26" x14ac:dyDescent="0.2">
      <c r="I27" s="12">
        <f t="shared" si="13"/>
        <v>84</v>
      </c>
      <c r="J27" s="29">
        <f>IF(I27="","",(1-VLOOKUP(I27,'RP2014 Mortality Tables'!$A$4:$P$74,IF($B$11="Male",15,16)))/(1-VLOOKUP($B$12,'RP2014 Mortality Tables'!$A$4:$P$74,IF($B$11="Male",15,16))))</f>
        <v>0.61375179641357458</v>
      </c>
      <c r="K27" s="12">
        <f t="shared" si="14"/>
        <v>79</v>
      </c>
      <c r="L27" s="29">
        <f>IF(K27="","",(1-VLOOKUP(K27,'RP2014 Mortality Tables'!$A$4:$P$74,IF($B$14="Male",15,16)))/(1-VLOOKUP($B$15,'RP2014 Mortality Tables'!$A$4:$P$74,IF($B$14="Male",15,16)))*(1-J27))</f>
        <v>0.29330524822852044</v>
      </c>
      <c r="M27" s="13">
        <f t="shared" si="6"/>
        <v>25</v>
      </c>
      <c r="N27" s="14">
        <f t="shared" si="7"/>
        <v>29146.416086836813</v>
      </c>
      <c r="O27" s="15">
        <f t="shared" si="0"/>
        <v>29146.416086836813</v>
      </c>
      <c r="P27" s="14">
        <f t="shared" si="8"/>
        <v>34900.543648439605</v>
      </c>
      <c r="Q27" s="15">
        <f t="shared" si="1"/>
        <v>34900.543648439605</v>
      </c>
      <c r="R27" s="14">
        <f t="shared" si="9"/>
        <v>33547.096278381796</v>
      </c>
      <c r="S27" s="15">
        <f t="shared" si="2"/>
        <v>33547.096278381796</v>
      </c>
      <c r="T27" s="14">
        <f t="shared" si="10"/>
        <v>33125.172760671965</v>
      </c>
      <c r="U27" s="15">
        <f t="shared" si="3"/>
        <v>33125.172760671965</v>
      </c>
      <c r="V27" s="14">
        <f t="shared" si="11"/>
        <v>32236.091067854475</v>
      </c>
      <c r="W27" s="15">
        <f t="shared" si="4"/>
        <v>32236.091067854475</v>
      </c>
      <c r="X27" s="14">
        <f t="shared" si="12"/>
        <v>27053.670541364609</v>
      </c>
      <c r="Y27" s="15">
        <f t="shared" si="5"/>
        <v>27053.670541364609</v>
      </c>
      <c r="Z27" s="15">
        <f>IF($M27="","",IF(OR(M27&lt;=$B$19,$B$19=""),VLOOKUP(I27,'RP2014 Mortality Tables'!A28:P98,IF($B$11="Male",13,14))*$B$17-'Probability Analysis'!J27*$B$18,0))</f>
        <v>0</v>
      </c>
    </row>
    <row r="28" spans="1:26" x14ac:dyDescent="0.2">
      <c r="I28" s="12">
        <f t="shared" si="13"/>
        <v>85</v>
      </c>
      <c r="J28" s="29">
        <f>IF(I28="","",(1-VLOOKUP(I28,'RP2014 Mortality Tables'!$A$4:$P$74,IF($B$11="Male",15,16)))/(1-VLOOKUP($B$12,'RP2014 Mortality Tables'!$A$4:$P$74,IF($B$11="Male",15,16))))</f>
        <v>0.5756402648634773</v>
      </c>
      <c r="K28" s="12">
        <f t="shared" si="14"/>
        <v>80</v>
      </c>
      <c r="L28" s="29">
        <f>IF(K28="","",(1-VLOOKUP(K28,'RP2014 Mortality Tables'!$A$4:$P$74,IF($B$14="Male",15,16)))/(1-VLOOKUP($B$15,'RP2014 Mortality Tables'!$A$4:$P$74,IF($B$14="Male",15,16)))*(1-J28))</f>
        <v>0.31253285815400755</v>
      </c>
      <c r="M28" s="13">
        <f t="shared" si="6"/>
        <v>26</v>
      </c>
      <c r="N28" s="14">
        <f t="shared" si="7"/>
        <v>27336.540233508596</v>
      </c>
      <c r="O28" s="15">
        <f t="shared" si="0"/>
        <v>27336.540233508596</v>
      </c>
      <c r="P28" s="14">
        <f t="shared" si="8"/>
        <v>34173.953038944397</v>
      </c>
      <c r="Q28" s="15">
        <f t="shared" si="1"/>
        <v>34173.953038944397</v>
      </c>
      <c r="R28" s="14">
        <f t="shared" si="9"/>
        <v>32593.840837343352</v>
      </c>
      <c r="S28" s="15">
        <f t="shared" si="2"/>
        <v>32593.840837343352</v>
      </c>
      <c r="T28" s="14">
        <f t="shared" si="10"/>
        <v>32089.932981535349</v>
      </c>
      <c r="U28" s="15">
        <f t="shared" si="3"/>
        <v>32089.932981535349</v>
      </c>
      <c r="V28" s="14">
        <f t="shared" si="11"/>
        <v>31027.97695818232</v>
      </c>
      <c r="W28" s="15">
        <f t="shared" si="4"/>
        <v>31027.97695818232</v>
      </c>
      <c r="X28" s="14">
        <f t="shared" si="12"/>
        <v>25373.745815428036</v>
      </c>
      <c r="Y28" s="15">
        <f t="shared" si="5"/>
        <v>25373.745815428036</v>
      </c>
      <c r="Z28" s="15">
        <f>IF($M28="","",IF(OR(M28&lt;=$B$19,$B$19=""),VLOOKUP(I28,'RP2014 Mortality Tables'!A29:P99,IF($B$11="Male",13,14))*$B$17-'Probability Analysis'!J28*$B$18,0))</f>
        <v>0</v>
      </c>
    </row>
    <row r="29" spans="1:26" x14ac:dyDescent="0.2">
      <c r="I29" s="12">
        <f t="shared" si="13"/>
        <v>86</v>
      </c>
      <c r="J29" s="29">
        <f>IF(I29="","",(1-VLOOKUP(I29,'RP2014 Mortality Tables'!$A$4:$P$74,IF($B$11="Male",15,16)))/(1-VLOOKUP($B$12,'RP2014 Mortality Tables'!$A$4:$P$74,IF($B$11="Male",15,16))))</f>
        <v>0.53481815984041892</v>
      </c>
      <c r="K29" s="12">
        <f t="shared" si="14"/>
        <v>81</v>
      </c>
      <c r="L29" s="29">
        <f>IF(K29="","",(1-VLOOKUP(K29,'RP2014 Mortality Tables'!$A$4:$P$74,IF($B$14="Male",15,16)))/(1-VLOOKUP($B$15,'RP2014 Mortality Tables'!$A$4:$P$74,IF($B$14="Male",15,16)))*(1-J29))</f>
        <v>0.33111506074020874</v>
      </c>
      <c r="M29" s="13">
        <f t="shared" si="6"/>
        <v>27</v>
      </c>
      <c r="N29" s="14">
        <f t="shared" si="7"/>
        <v>25397.942146309098</v>
      </c>
      <c r="O29" s="15">
        <f t="shared" si="0"/>
        <v>25397.942146309098</v>
      </c>
      <c r="P29" s="14">
        <f t="shared" si="8"/>
        <v>33318.235429650224</v>
      </c>
      <c r="Q29" s="15">
        <f t="shared" si="1"/>
        <v>33318.235429650224</v>
      </c>
      <c r="R29" s="14">
        <f t="shared" si="9"/>
        <v>31512.042064878078</v>
      </c>
      <c r="S29" s="15">
        <f t="shared" si="2"/>
        <v>31512.042064878078</v>
      </c>
      <c r="T29" s="14">
        <f t="shared" si="10"/>
        <v>30926.135248668226</v>
      </c>
      <c r="U29" s="15">
        <f t="shared" si="3"/>
        <v>30926.135248668226</v>
      </c>
      <c r="V29" s="14">
        <f t="shared" si="11"/>
        <v>29691.272067652862</v>
      </c>
      <c r="W29" s="15">
        <f t="shared" si="4"/>
        <v>29691.272067652862</v>
      </c>
      <c r="X29" s="14">
        <f t="shared" si="12"/>
        <v>23574.341257181139</v>
      </c>
      <c r="Y29" s="15">
        <f t="shared" si="5"/>
        <v>23574.341257181139</v>
      </c>
      <c r="Z29" s="15">
        <f>IF($M29="","",IF(OR(M29&lt;=$B$19,$B$19=""),VLOOKUP(I29,'RP2014 Mortality Tables'!A30:P100,IF($B$11="Male",13,14))*$B$17-'Probability Analysis'!J29*$B$18,0))</f>
        <v>0</v>
      </c>
    </row>
    <row r="30" spans="1:26" x14ac:dyDescent="0.2">
      <c r="I30" s="12">
        <f t="shared" si="13"/>
        <v>87</v>
      </c>
      <c r="J30" s="29">
        <f>IF(I30="","",(1-VLOOKUP(I30,'RP2014 Mortality Tables'!$A$4:$P$74,IF($B$11="Male",15,16)))/(1-VLOOKUP($B$12,'RP2014 Mortality Tables'!$A$4:$P$74,IF($B$11="Male",15,16))))</f>
        <v>0.49148077471223006</v>
      </c>
      <c r="K30" s="12">
        <f t="shared" si="14"/>
        <v>82</v>
      </c>
      <c r="L30" s="29">
        <f>IF(K30="","",(1-VLOOKUP(K30,'RP2014 Mortality Tables'!$A$4:$P$74,IF($B$14="Male",15,16)))/(1-VLOOKUP($B$15,'RP2014 Mortality Tables'!$A$4:$P$74,IF($B$14="Male",15,16)))*(1-J30))</f>
        <v>0.34844499460638362</v>
      </c>
      <c r="M30" s="13">
        <f t="shared" si="6"/>
        <v>28</v>
      </c>
      <c r="N30" s="14">
        <f t="shared" si="7"/>
        <v>23339.896098309378</v>
      </c>
      <c r="O30" s="15">
        <f t="shared" si="0"/>
        <v>23339.896098309378</v>
      </c>
      <c r="P30" s="14">
        <f t="shared" si="8"/>
        <v>32317.555049826118</v>
      </c>
      <c r="Q30" s="15">
        <f t="shared" si="1"/>
        <v>32317.555049826118</v>
      </c>
      <c r="R30" s="14">
        <f t="shared" si="9"/>
        <v>30291.24418417261</v>
      </c>
      <c r="S30" s="15">
        <f t="shared" si="2"/>
        <v>30291.24418417261</v>
      </c>
      <c r="T30" s="14">
        <f t="shared" si="10"/>
        <v>29625.212715111047</v>
      </c>
      <c r="U30" s="15">
        <f t="shared" si="3"/>
        <v>29625.212715111047</v>
      </c>
      <c r="V30" s="14">
        <f t="shared" si="11"/>
        <v>28221.392092857117</v>
      </c>
      <c r="W30" s="15">
        <f t="shared" si="4"/>
        <v>28221.392092857117</v>
      </c>
      <c r="X30" s="14">
        <f t="shared" si="12"/>
        <v>21664.065236429236</v>
      </c>
      <c r="Y30" s="15">
        <f t="shared" si="5"/>
        <v>21664.065236429236</v>
      </c>
      <c r="Z30" s="15">
        <f>IF($M30="","",IF(OR(M30&lt;=$B$19,$B$19=""),VLOOKUP(I30,'RP2014 Mortality Tables'!A31:P101,IF($B$11="Male",13,14))*$B$17-'Probability Analysis'!J30*$B$18,0))</f>
        <v>0</v>
      </c>
    </row>
    <row r="31" spans="1:26" x14ac:dyDescent="0.2">
      <c r="I31" s="12">
        <f t="shared" si="13"/>
        <v>88</v>
      </c>
      <c r="J31" s="29">
        <f>IF(I31="","",(1-VLOOKUP(I31,'RP2014 Mortality Tables'!$A$4:$P$74,IF($B$11="Male",15,16)))/(1-VLOOKUP($B$12,'RP2014 Mortality Tables'!$A$4:$P$74,IF($B$11="Male",15,16))))</f>
        <v>0.44595884239683387</v>
      </c>
      <c r="K31" s="12">
        <f t="shared" si="14"/>
        <v>83</v>
      </c>
      <c r="L31" s="29">
        <f>IF(K31="","",(1-VLOOKUP(K31,'RP2014 Mortality Tables'!$A$4:$P$74,IF($B$14="Male",15,16)))/(1-VLOOKUP($B$15,'RP2014 Mortality Tables'!$A$4:$P$74,IF($B$14="Male",15,16)))*(1-J31))</f>
        <v>0.36381212383518929</v>
      </c>
      <c r="M31" s="13">
        <f t="shared" si="6"/>
        <v>29</v>
      </c>
      <c r="N31" s="14">
        <f t="shared" si="7"/>
        <v>21178.108241891765</v>
      </c>
      <c r="O31" s="15">
        <f t="shared" si="0"/>
        <v>21178.108241891765</v>
      </c>
      <c r="P31" s="14">
        <f t="shared" si="8"/>
        <v>31157.298341000358</v>
      </c>
      <c r="Q31" s="15">
        <f t="shared" si="1"/>
        <v>31157.298341000358</v>
      </c>
      <c r="R31" s="14">
        <f t="shared" si="9"/>
        <v>28923.312454217408</v>
      </c>
      <c r="S31" s="15">
        <f t="shared" si="2"/>
        <v>28923.312454217408</v>
      </c>
      <c r="T31" s="14">
        <f t="shared" si="10"/>
        <v>28181.313048989963</v>
      </c>
      <c r="U31" s="15">
        <f t="shared" si="3"/>
        <v>28181.313048989963</v>
      </c>
      <c r="V31" s="14">
        <f t="shared" si="11"/>
        <v>26617.296911214846</v>
      </c>
      <c r="W31" s="15">
        <f t="shared" si="4"/>
        <v>26617.296911214846</v>
      </c>
      <c r="X31" s="14">
        <f t="shared" si="12"/>
        <v>19657.496186100685</v>
      </c>
      <c r="Y31" s="15">
        <f t="shared" si="5"/>
        <v>19657.496186100685</v>
      </c>
      <c r="Z31" s="15">
        <f>IF($M31="","",IF(OR(M31&lt;=$B$19,$B$19=""),VLOOKUP(I31,'RP2014 Mortality Tables'!A32:P102,IF($B$11="Male",13,14))*$B$17-'Probability Analysis'!J31*$B$18,0))</f>
        <v>0</v>
      </c>
    </row>
    <row r="32" spans="1:26" x14ac:dyDescent="0.2">
      <c r="I32" s="12">
        <f t="shared" si="13"/>
        <v>89</v>
      </c>
      <c r="J32" s="29">
        <f>IF(I32="","",(1-VLOOKUP(I32,'RP2014 Mortality Tables'!$A$4:$P$74,IF($B$11="Male",15,16)))/(1-VLOOKUP($B$12,'RP2014 Mortality Tables'!$A$4:$P$74,IF($B$11="Male",15,16))))</f>
        <v>0.39873759845196027</v>
      </c>
      <c r="K32" s="12">
        <f t="shared" si="14"/>
        <v>84</v>
      </c>
      <c r="L32" s="29">
        <f>IF(K32="","",(1-VLOOKUP(K32,'RP2014 Mortality Tables'!$A$4:$P$74,IF($B$14="Male",15,16)))/(1-VLOOKUP($B$15,'RP2014 Mortality Tables'!$A$4:$P$74,IF($B$14="Male",15,16)))*(1-J32))</f>
        <v>0.37641984562186959</v>
      </c>
      <c r="M32" s="13">
        <f t="shared" si="6"/>
        <v>30</v>
      </c>
      <c r="N32" s="14">
        <f t="shared" si="7"/>
        <v>18935.62189448257</v>
      </c>
      <c r="O32" s="15">
        <f t="shared" si="0"/>
        <v>18935.62189448257</v>
      </c>
      <c r="P32" s="14">
        <f t="shared" si="8"/>
        <v>29825.484925246648</v>
      </c>
      <c r="Q32" s="15">
        <f t="shared" si="1"/>
        <v>29825.484925246648</v>
      </c>
      <c r="R32" s="14">
        <f t="shared" si="9"/>
        <v>27403.731581141095</v>
      </c>
      <c r="S32" s="15">
        <f t="shared" si="2"/>
        <v>27403.731581141095</v>
      </c>
      <c r="T32" s="14">
        <f t="shared" si="10"/>
        <v>26592.559186274288</v>
      </c>
      <c r="U32" s="15">
        <f t="shared" si="3"/>
        <v>26592.559186274288</v>
      </c>
      <c r="V32" s="14">
        <f t="shared" si="11"/>
        <v>24882.671952838195</v>
      </c>
      <c r="W32" s="15">
        <f t="shared" si="4"/>
        <v>24882.671952838195</v>
      </c>
      <c r="X32" s="14">
        <f t="shared" si="12"/>
        <v>17576.02288744304</v>
      </c>
      <c r="Y32" s="15">
        <f t="shared" si="5"/>
        <v>17576.02288744304</v>
      </c>
      <c r="Z32" s="15">
        <f>IF($M32="","",IF(OR(M32&lt;=$B$19,$B$19=""),VLOOKUP(I32,'RP2014 Mortality Tables'!A33:P103,IF($B$11="Male",13,14))*$B$17-'Probability Analysis'!J32*$B$18,0))</f>
        <v>0</v>
      </c>
    </row>
    <row r="33" spans="9:26" x14ac:dyDescent="0.2">
      <c r="I33" s="12">
        <f t="shared" si="13"/>
        <v>90</v>
      </c>
      <c r="J33" s="29">
        <f>IF(I33="","",(1-VLOOKUP(I33,'RP2014 Mortality Tables'!$A$4:$P$74,IF($B$11="Male",15,16)))/(1-VLOOKUP($B$12,'RP2014 Mortality Tables'!$A$4:$P$74,IF($B$11="Male",15,16))))</f>
        <v>0.35046642478336593</v>
      </c>
      <c r="K33" s="12">
        <f t="shared" si="14"/>
        <v>85</v>
      </c>
      <c r="L33" s="29">
        <f>IF(K33="","",(1-VLOOKUP(K33,'RP2014 Mortality Tables'!$A$4:$P$74,IF($B$14="Male",15,16)))/(1-VLOOKUP($B$15,'RP2014 Mortality Tables'!$A$4:$P$74,IF($B$14="Male",15,16)))*(1-J33))</f>
        <v>0.38542272130081567</v>
      </c>
      <c r="M33" s="13">
        <f t="shared" si="6"/>
        <v>31</v>
      </c>
      <c r="N33" s="14">
        <f t="shared" si="7"/>
        <v>16643.275507936509</v>
      </c>
      <c r="O33" s="15">
        <f t="shared" si="0"/>
        <v>16643.275507936509</v>
      </c>
      <c r="P33" s="14">
        <f t="shared" si="8"/>
        <v>28314.571189354308</v>
      </c>
      <c r="Q33" s="15">
        <f t="shared" si="1"/>
        <v>28314.571189354308</v>
      </c>
      <c r="R33" s="14">
        <f t="shared" si="9"/>
        <v>25733.11731300153</v>
      </c>
      <c r="S33" s="15">
        <f t="shared" si="2"/>
        <v>25733.11731300153</v>
      </c>
      <c r="T33" s="14">
        <f t="shared" si="10"/>
        <v>24862.460034245829</v>
      </c>
      <c r="U33" s="15">
        <f t="shared" si="3"/>
        <v>24862.460034245829</v>
      </c>
      <c r="V33" s="14">
        <f t="shared" si="11"/>
        <v>23027.126203611664</v>
      </c>
      <c r="W33" s="15">
        <f t="shared" si="4"/>
        <v>23027.126203611664</v>
      </c>
      <c r="X33" s="14">
        <f t="shared" si="12"/>
        <v>15448.269556689183</v>
      </c>
      <c r="Y33" s="15">
        <f t="shared" si="5"/>
        <v>15448.269556689183</v>
      </c>
      <c r="Z33" s="15">
        <f>IF($M33="","",IF(OR(M33&lt;=$B$19,$B$19=""),VLOOKUP(I33,'RP2014 Mortality Tables'!A34:P104,IF($B$11="Male",13,14))*$B$17-'Probability Analysis'!J33*$B$18,0))</f>
        <v>0</v>
      </c>
    </row>
    <row r="34" spans="9:26" x14ac:dyDescent="0.2">
      <c r="I34" s="12">
        <f t="shared" si="13"/>
        <v>91</v>
      </c>
      <c r="J34" s="29">
        <f>IF(I34="","",(1-VLOOKUP(I34,'RP2014 Mortality Tables'!$A$4:$P$74,IF($B$11="Male",15,16)))/(1-VLOOKUP($B$12,'RP2014 Mortality Tables'!$A$4:$P$74,IF($B$11="Male",15,16))))</f>
        <v>0.30216619351899676</v>
      </c>
      <c r="K34" s="12">
        <f t="shared" si="14"/>
        <v>86</v>
      </c>
      <c r="L34" s="29">
        <f>IF(K34="","",(1-VLOOKUP(K34,'RP2014 Mortality Tables'!$A$4:$P$74,IF($B$14="Male",15,16)))/(1-VLOOKUP($B$15,'RP2014 Mortality Tables'!$A$4:$P$74,IF($B$14="Male",15,16)))*(1-J34))</f>
        <v>0.38986563591376328</v>
      </c>
      <c r="M34" s="13">
        <f t="shared" si="6"/>
        <v>32</v>
      </c>
      <c r="N34" s="14">
        <f t="shared" si="7"/>
        <v>14349.549207259222</v>
      </c>
      <c r="O34" s="15">
        <f t="shared" si="0"/>
        <v>14349.549207259222</v>
      </c>
      <c r="P34" s="14">
        <f t="shared" si="8"/>
        <v>26627.08725089889</v>
      </c>
      <c r="Q34" s="15">
        <f t="shared" si="1"/>
        <v>26627.08725089889</v>
      </c>
      <c r="R34" s="14">
        <f t="shared" si="9"/>
        <v>23923.723360821321</v>
      </c>
      <c r="S34" s="15">
        <f t="shared" si="2"/>
        <v>23923.723360821321</v>
      </c>
      <c r="T34" s="14">
        <f t="shared" si="10"/>
        <v>23006.736962066985</v>
      </c>
      <c r="U34" s="15">
        <f t="shared" si="3"/>
        <v>23006.736962066985</v>
      </c>
      <c r="V34" s="14">
        <f t="shared" si="11"/>
        <v>21073.692591836094</v>
      </c>
      <c r="W34" s="15">
        <f t="shared" si="4"/>
        <v>21073.692591836094</v>
      </c>
      <c r="X34" s="14">
        <f t="shared" si="12"/>
        <v>13319.23539119495</v>
      </c>
      <c r="Y34" s="15">
        <f t="shared" si="5"/>
        <v>13319.23539119495</v>
      </c>
      <c r="Z34" s="15">
        <f>IF($M34="","",IF(OR(M34&lt;=$B$19,$B$19=""),VLOOKUP(I34,'RP2014 Mortality Tables'!A35:P105,IF($B$11="Male",13,14))*$B$17-'Probability Analysis'!J34*$B$18,0))</f>
        <v>0</v>
      </c>
    </row>
    <row r="35" spans="9:26" x14ac:dyDescent="0.2">
      <c r="I35" s="12">
        <f t="shared" si="13"/>
        <v>92</v>
      </c>
      <c r="J35" s="29">
        <f>IF(I35="","",(1-VLOOKUP(I35,'RP2014 Mortality Tables'!$A$4:$P$74,IF($B$11="Male",15,16)))/(1-VLOOKUP($B$12,'RP2014 Mortality Tables'!$A$4:$P$74,IF($B$11="Male",15,16))))</f>
        <v>0.25507993774912496</v>
      </c>
      <c r="K35" s="12">
        <f t="shared" si="14"/>
        <v>87</v>
      </c>
      <c r="L35" s="29">
        <f>IF(K35="","",(1-VLOOKUP(K35,'RP2014 Mortality Tables'!$A$4:$P$74,IF($B$14="Male",15,16)))/(1-VLOOKUP($B$15,'RP2014 Mortality Tables'!$A$4:$P$74,IF($B$14="Male",15,16)))*(1-J35))</f>
        <v>0.38886175061512118</v>
      </c>
      <c r="M35" s="13">
        <f t="shared" si="6"/>
        <v>33</v>
      </c>
      <c r="N35" s="14">
        <f t="shared" si="7"/>
        <v>12113.473303841221</v>
      </c>
      <c r="O35" s="15">
        <f t="shared" ref="O35:O66" si="15">IF($M35="","",N35+$Z35)</f>
        <v>12113.473303841221</v>
      </c>
      <c r="P35" s="14">
        <f t="shared" si="8"/>
        <v>24776.738281850819</v>
      </c>
      <c r="Q35" s="15">
        <f t="shared" ref="Q35:Q66" si="16">IF($M35="","",P35+$Z35)</f>
        <v>24776.738281850819</v>
      </c>
      <c r="R35" s="14">
        <f t="shared" si="9"/>
        <v>21998.803035167679</v>
      </c>
      <c r="S35" s="15">
        <f t="shared" ref="S35:S66" si="17">IF($M35="","",R35+$Z35)</f>
        <v>21998.803035167679</v>
      </c>
      <c r="T35" s="14">
        <f t="shared" si="10"/>
        <v>21052.067702591943</v>
      </c>
      <c r="U35" s="15">
        <f t="shared" ref="U35:U66" si="18">IF($M35="","",T35+$Z35)</f>
        <v>21052.067702591943</v>
      </c>
      <c r="V35" s="14">
        <f t="shared" si="11"/>
        <v>19056.269419925335</v>
      </c>
      <c r="W35" s="15">
        <f t="shared" ref="W35:W66" si="19">IF($M35="","",V35+$Z35)</f>
        <v>19056.269419925335</v>
      </c>
      <c r="X35" s="14">
        <f t="shared" si="12"/>
        <v>11243.71225942043</v>
      </c>
      <c r="Y35" s="15">
        <f t="shared" ref="Y35:Y66" si="20">IF($M35="","",X35+$Z35)</f>
        <v>11243.71225942043</v>
      </c>
      <c r="Z35" s="15">
        <f>IF($M35="","",IF(OR(M35&lt;=$B$19,$B$19=""),VLOOKUP(I35,'RP2014 Mortality Tables'!A36:P106,IF($B$11="Male",13,14))*$B$17-'Probability Analysis'!J35*$B$18,0))</f>
        <v>0</v>
      </c>
    </row>
    <row r="36" spans="9:26" x14ac:dyDescent="0.2">
      <c r="I36" s="12">
        <f t="shared" si="13"/>
        <v>93</v>
      </c>
      <c r="J36" s="29">
        <f>IF(I36="","",(1-VLOOKUP(I36,'RP2014 Mortality Tables'!$A$4:$P$74,IF($B$11="Male",15,16)))/(1-VLOOKUP($B$12,'RP2014 Mortality Tables'!$A$4:$P$74,IF($B$11="Male",15,16))))</f>
        <v>0.2104493662809738</v>
      </c>
      <c r="K36" s="12">
        <f t="shared" si="14"/>
        <v>88</v>
      </c>
      <c r="L36" s="29">
        <f>IF(K36="","",(1-VLOOKUP(K36,'RP2014 Mortality Tables'!$A$4:$P$74,IF($B$14="Male",15,16)))/(1-VLOOKUP($B$15,'RP2014 Mortality Tables'!$A$4:$P$74,IF($B$14="Male",15,16)))*(1-J36))</f>
        <v>0.38178807909459511</v>
      </c>
      <c r="M36" s="13">
        <f t="shared" ref="M36:M67" si="21">IF(OR(I36="",K36=""),"",M35+1)</f>
        <v>34</v>
      </c>
      <c r="N36" s="14">
        <f t="shared" si="7"/>
        <v>9994.0152202880345</v>
      </c>
      <c r="O36" s="15">
        <f t="shared" si="15"/>
        <v>9994.0152202880345</v>
      </c>
      <c r="P36" s="14">
        <f t="shared" si="8"/>
        <v>22787.330669733245</v>
      </c>
      <c r="Q36" s="15">
        <f t="shared" si="16"/>
        <v>22787.330669733245</v>
      </c>
      <c r="R36" s="14">
        <f t="shared" si="9"/>
        <v>19989.518901592695</v>
      </c>
      <c r="S36" s="15">
        <f t="shared" si="17"/>
        <v>19989.518901592695</v>
      </c>
      <c r="T36" s="14">
        <f t="shared" si="10"/>
        <v>19032.275929000443</v>
      </c>
      <c r="U36" s="15">
        <f t="shared" si="18"/>
        <v>19032.275929000443</v>
      </c>
      <c r="V36" s="14">
        <f t="shared" si="11"/>
        <v>17014.291645993188</v>
      </c>
      <c r="W36" s="15">
        <f t="shared" si="19"/>
        <v>17014.291645993188</v>
      </c>
      <c r="X36" s="14">
        <f t="shared" si="12"/>
        <v>9276.4336565264148</v>
      </c>
      <c r="Y36" s="15">
        <f t="shared" si="20"/>
        <v>9276.4336565264148</v>
      </c>
      <c r="Z36" s="15">
        <f>IF($M36="","",IF(OR(M36&lt;=$B$19,$B$19=""),VLOOKUP(I36,'RP2014 Mortality Tables'!A37:P107,IF($B$11="Male",13,14))*$B$17-'Probability Analysis'!J36*$B$18,0))</f>
        <v>0</v>
      </c>
    </row>
    <row r="37" spans="9:26" x14ac:dyDescent="0.2">
      <c r="I37" s="12">
        <f t="shared" si="13"/>
        <v>94</v>
      </c>
      <c r="J37" s="29">
        <f>IF(I37="","",(1-VLOOKUP(I37,'RP2014 Mortality Tables'!$A$4:$P$74,IF($B$11="Male",15,16)))/(1-VLOOKUP($B$12,'RP2014 Mortality Tables'!$A$4:$P$74,IF($B$11="Male",15,16))))</f>
        <v>0.16937112312849167</v>
      </c>
      <c r="K37" s="12">
        <f t="shared" si="14"/>
        <v>89</v>
      </c>
      <c r="L37" s="29">
        <f>IF(K37="","",(1-VLOOKUP(K37,'RP2014 Mortality Tables'!$A$4:$P$74,IF($B$14="Male",15,16)))/(1-VLOOKUP($B$15,'RP2014 Mortality Tables'!$A$4:$P$74,IF($B$14="Male",15,16)))*(1-J37))</f>
        <v>0.36839516556240187</v>
      </c>
      <c r="M37" s="13">
        <f t="shared" si="21"/>
        <v>35</v>
      </c>
      <c r="N37" s="14">
        <f t="shared" si="7"/>
        <v>8043.2534073943516</v>
      </c>
      <c r="O37" s="15">
        <f t="shared" si="15"/>
        <v>8043.2534073943516</v>
      </c>
      <c r="P37" s="14">
        <f t="shared" si="8"/>
        <v>20691.46140474713</v>
      </c>
      <c r="Q37" s="15">
        <f t="shared" si="16"/>
        <v>20691.46140474713</v>
      </c>
      <c r="R37" s="14">
        <f t="shared" si="9"/>
        <v>17932.468908425129</v>
      </c>
      <c r="S37" s="15">
        <f t="shared" si="17"/>
        <v>17932.468908425129</v>
      </c>
      <c r="T37" s="14">
        <f t="shared" si="10"/>
        <v>16985.440800577126</v>
      </c>
      <c r="U37" s="15">
        <f t="shared" si="18"/>
        <v>16985.440800577126</v>
      </c>
      <c r="V37" s="14">
        <f t="shared" si="11"/>
        <v>14988.962050663265</v>
      </c>
      <c r="W37" s="15">
        <f t="shared" si="19"/>
        <v>14988.962050663265</v>
      </c>
      <c r="X37" s="14">
        <f t="shared" si="12"/>
        <v>7465.7387418080543</v>
      </c>
      <c r="Y37" s="15">
        <f t="shared" si="20"/>
        <v>7465.7387418080543</v>
      </c>
      <c r="Z37" s="15">
        <f>IF($M37="","",IF(OR(M37&lt;=$B$19,$B$19=""),VLOOKUP(I37,'RP2014 Mortality Tables'!A38:P108,IF($B$11="Male",13,14))*$B$17-'Probability Analysis'!J37*$B$18,0))</f>
        <v>0</v>
      </c>
    </row>
    <row r="38" spans="9:26" x14ac:dyDescent="0.2">
      <c r="I38" s="12">
        <f t="shared" si="13"/>
        <v>95</v>
      </c>
      <c r="J38" s="29">
        <f>IF(I38="","",(1-VLOOKUP(I38,'RP2014 Mortality Tables'!$A$4:$P$74,IF($B$11="Male",15,16)))/(1-VLOOKUP($B$12,'RP2014 Mortality Tables'!$A$4:$P$74,IF($B$11="Male",15,16))))</f>
        <v>0.13269583886849429</v>
      </c>
      <c r="K38" s="12">
        <f t="shared" si="14"/>
        <v>90</v>
      </c>
      <c r="L38" s="29">
        <f>IF(K38="","",(1-VLOOKUP(K38,'RP2014 Mortality Tables'!$A$4:$P$74,IF($B$14="Male",15,16)))/(1-VLOOKUP($B$15,'RP2014 Mortality Tables'!$A$4:$P$74,IF($B$14="Male",15,16)))*(1-J38))</f>
        <v>0.34885612196291893</v>
      </c>
      <c r="M38" s="13">
        <f t="shared" si="21"/>
        <v>36</v>
      </c>
      <c r="N38" s="14">
        <f t="shared" si="7"/>
        <v>6301.583401063991</v>
      </c>
      <c r="O38" s="15">
        <f t="shared" si="15"/>
        <v>6301.583401063991</v>
      </c>
      <c r="P38" s="14">
        <f t="shared" si="8"/>
        <v>18528.520700282821</v>
      </c>
      <c r="Q38" s="15">
        <f t="shared" si="16"/>
        <v>18528.520700282821</v>
      </c>
      <c r="R38" s="14">
        <f t="shared" si="9"/>
        <v>15867.104327965473</v>
      </c>
      <c r="S38" s="15">
        <f t="shared" si="17"/>
        <v>15867.104327965473</v>
      </c>
      <c r="T38" s="14">
        <f t="shared" si="10"/>
        <v>14951.103214046576</v>
      </c>
      <c r="U38" s="15">
        <f t="shared" si="18"/>
        <v>14951.103214046576</v>
      </c>
      <c r="V38" s="14">
        <f t="shared" si="11"/>
        <v>13020.011111725667</v>
      </c>
      <c r="W38" s="15">
        <f t="shared" si="19"/>
        <v>13020.011111725667</v>
      </c>
      <c r="X38" s="14">
        <f t="shared" si="12"/>
        <v>5849.1226061344187</v>
      </c>
      <c r="Y38" s="15">
        <f t="shared" si="20"/>
        <v>5849.1226061344187</v>
      </c>
      <c r="Z38" s="15">
        <f>IF($M38="","",IF(OR(M38&lt;=$B$19,$B$19=""),VLOOKUP(I38,'RP2014 Mortality Tables'!A39:P109,IF($B$11="Male",13,14))*$B$17-'Probability Analysis'!J38*$B$18,0))</f>
        <v>0</v>
      </c>
    </row>
    <row r="39" spans="9:26" x14ac:dyDescent="0.2">
      <c r="I39" s="12">
        <f t="shared" si="13"/>
        <v>96</v>
      </c>
      <c r="J39" s="29">
        <f>IF(I39="","",(1-VLOOKUP(I39,'RP2014 Mortality Tables'!$A$4:$P$74,IF($B$11="Male",15,16)))/(1-VLOOKUP($B$12,'RP2014 Mortality Tables'!$A$4:$P$74,IF($B$11="Male",15,16))))</f>
        <v>0.10130862862173495</v>
      </c>
      <c r="K39" s="12">
        <f t="shared" si="14"/>
        <v>91</v>
      </c>
      <c r="L39" s="29">
        <f>IF(K39="","",(1-VLOOKUP(K39,'RP2014 Mortality Tables'!$A$4:$P$74,IF($B$14="Male",15,16)))/(1-VLOOKUP($B$15,'RP2014 Mortality Tables'!$A$4:$P$74,IF($B$14="Male",15,16)))*(1-J39))</f>
        <v>0.32374094923162267</v>
      </c>
      <c r="M39" s="13">
        <f t="shared" si="21"/>
        <v>37</v>
      </c>
      <c r="N39" s="14">
        <f t="shared" si="7"/>
        <v>4811.0383712933181</v>
      </c>
      <c r="O39" s="15">
        <f t="shared" si="15"/>
        <v>4811.0383712933181</v>
      </c>
      <c r="P39" s="14">
        <f t="shared" si="8"/>
        <v>16354.496591198729</v>
      </c>
      <c r="Q39" s="15">
        <f t="shared" si="16"/>
        <v>16354.496591198729</v>
      </c>
      <c r="R39" s="14">
        <f t="shared" si="9"/>
        <v>13846.241312537548</v>
      </c>
      <c r="S39" s="15">
        <f t="shared" si="17"/>
        <v>13846.241312537548</v>
      </c>
      <c r="T39" s="14">
        <f t="shared" si="10"/>
        <v>12981.046055294804</v>
      </c>
      <c r="U39" s="15">
        <f t="shared" si="18"/>
        <v>12981.046055294804</v>
      </c>
      <c r="V39" s="14">
        <f t="shared" si="11"/>
        <v>11157.043949366758</v>
      </c>
      <c r="W39" s="15">
        <f t="shared" si="19"/>
        <v>11157.043949366758</v>
      </c>
      <c r="X39" s="14">
        <f t="shared" si="12"/>
        <v>4465.6003904924128</v>
      </c>
      <c r="Y39" s="15">
        <f t="shared" si="20"/>
        <v>4465.6003904924128</v>
      </c>
      <c r="Z39" s="15">
        <f>IF($M39="","",IF(OR(M39&lt;=$B$19,$B$19=""),VLOOKUP(I39,'RP2014 Mortality Tables'!A40:P110,IF($B$11="Male",13,14))*$B$17-'Probability Analysis'!J39*$B$18,0))</f>
        <v>0</v>
      </c>
    </row>
    <row r="40" spans="9:26" x14ac:dyDescent="0.2">
      <c r="I40" s="12">
        <f t="shared" si="13"/>
        <v>97</v>
      </c>
      <c r="J40" s="29">
        <f>IF(I40="","",(1-VLOOKUP(I40,'RP2014 Mortality Tables'!$A$4:$P$74,IF($B$11="Male",15,16)))/(1-VLOOKUP($B$12,'RP2014 Mortality Tables'!$A$4:$P$74,IF($B$11="Male",15,16))))</f>
        <v>7.5468951114103858E-2</v>
      </c>
      <c r="K40" s="12">
        <f t="shared" si="14"/>
        <v>92</v>
      </c>
      <c r="L40" s="29">
        <f>IF(K40="","",(1-VLOOKUP(K40,'RP2014 Mortality Tables'!$A$4:$P$74,IF($B$14="Male",15,16)))/(1-VLOOKUP($B$15,'RP2014 Mortality Tables'!$A$4:$P$74,IF($B$14="Male",15,16)))*(1-J40))</f>
        <v>0.29418380562822144</v>
      </c>
      <c r="M40" s="13">
        <f t="shared" si="21"/>
        <v>38</v>
      </c>
      <c r="N40" s="14">
        <f t="shared" si="7"/>
        <v>3583.9397353496156</v>
      </c>
      <c r="O40" s="15">
        <f t="shared" si="15"/>
        <v>3583.9397353496156</v>
      </c>
      <c r="P40" s="14">
        <f t="shared" si="8"/>
        <v>14223.010832292293</v>
      </c>
      <c r="Q40" s="15">
        <f t="shared" si="16"/>
        <v>14223.010832292293</v>
      </c>
      <c r="R40" s="14">
        <f t="shared" si="9"/>
        <v>11914.54641052714</v>
      </c>
      <c r="S40" s="15">
        <f t="shared" si="17"/>
        <v>11914.54641052714</v>
      </c>
      <c r="T40" s="14">
        <f t="shared" si="10"/>
        <v>11116.838654902542</v>
      </c>
      <c r="U40" s="15">
        <f t="shared" si="18"/>
        <v>11116.838654902542</v>
      </c>
      <c r="V40" s="14">
        <f t="shared" si="11"/>
        <v>9435.1002725486615</v>
      </c>
      <c r="W40" s="15">
        <f t="shared" si="19"/>
        <v>9435.1002725486615</v>
      </c>
      <c r="X40" s="14">
        <f t="shared" si="12"/>
        <v>3326.6088204938083</v>
      </c>
      <c r="Y40" s="15">
        <f t="shared" si="20"/>
        <v>3326.6088204938083</v>
      </c>
      <c r="Z40" s="15">
        <f>IF($M40="","",IF(OR(M40&lt;=$B$19,$B$19=""),VLOOKUP(I40,'RP2014 Mortality Tables'!A41:P111,IF($B$11="Male",13,14))*$B$17-'Probability Analysis'!J40*$B$18,0))</f>
        <v>0</v>
      </c>
    </row>
    <row r="41" spans="9:26" x14ac:dyDescent="0.2">
      <c r="I41" s="12">
        <f t="shared" si="13"/>
        <v>98</v>
      </c>
      <c r="J41" s="29">
        <f>IF(I41="","",(1-VLOOKUP(I41,'RP2014 Mortality Tables'!$A$4:$P$74,IF($B$11="Male",15,16)))/(1-VLOOKUP($B$12,'RP2014 Mortality Tables'!$A$4:$P$74,IF($B$11="Male",15,16))))</f>
        <v>5.4777628787150014E-2</v>
      </c>
      <c r="K41" s="12">
        <f t="shared" si="14"/>
        <v>93</v>
      </c>
      <c r="L41" s="29">
        <f>IF(K41="","",(1-VLOOKUP(K41,'RP2014 Mortality Tables'!$A$4:$P$74,IF($B$14="Male",15,16)))/(1-VLOOKUP($B$15,'RP2014 Mortality Tables'!$A$4:$P$74,IF($B$14="Male",15,16)))*(1-J41))</f>
        <v>0.26168958926087565</v>
      </c>
      <c r="M41" s="13">
        <f t="shared" si="21"/>
        <v>39</v>
      </c>
      <c r="N41" s="14">
        <f t="shared" si="7"/>
        <v>2601.3309781088119</v>
      </c>
      <c r="O41" s="15">
        <f t="shared" si="15"/>
        <v>2601.3309781088119</v>
      </c>
      <c r="P41" s="14">
        <f t="shared" si="8"/>
        <v>12176.607879324109</v>
      </c>
      <c r="Q41" s="15">
        <f t="shared" si="16"/>
        <v>12176.607879324109</v>
      </c>
      <c r="R41" s="14">
        <f t="shared" si="9"/>
        <v>10101.372592084823</v>
      </c>
      <c r="S41" s="15">
        <f t="shared" si="17"/>
        <v>10101.372592084823</v>
      </c>
      <c r="T41" s="14">
        <f t="shared" si="10"/>
        <v>9383.2088213362586</v>
      </c>
      <c r="U41" s="15">
        <f t="shared" si="18"/>
        <v>9383.2088213362586</v>
      </c>
      <c r="V41" s="14">
        <f t="shared" si="11"/>
        <v>7869.1564435824685</v>
      </c>
      <c r="W41" s="15">
        <f t="shared" si="19"/>
        <v>7869.1564435824685</v>
      </c>
      <c r="X41" s="14">
        <f t="shared" si="12"/>
        <v>2414.5524801790211</v>
      </c>
      <c r="Y41" s="15">
        <f t="shared" si="20"/>
        <v>2414.5524801790211</v>
      </c>
      <c r="Z41" s="15">
        <f>IF($M41="","",IF(OR(M41&lt;=$B$19,$B$19=""),VLOOKUP(I41,'RP2014 Mortality Tables'!A42:P112,IF($B$11="Male",13,14))*$B$17-'Probability Analysis'!J41*$B$18,0))</f>
        <v>0</v>
      </c>
    </row>
    <row r="42" spans="9:26" x14ac:dyDescent="0.2">
      <c r="I42" s="12">
        <f t="shared" si="13"/>
        <v>99</v>
      </c>
      <c r="J42" s="29">
        <f>IF(I42="","",(1-VLOOKUP(I42,'RP2014 Mortality Tables'!$A$4:$P$74,IF($B$11="Male",15,16)))/(1-VLOOKUP($B$12,'RP2014 Mortality Tables'!$A$4:$P$74,IF($B$11="Male",15,16))))</f>
        <v>3.8681332123303561E-2</v>
      </c>
      <c r="K42" s="12">
        <f t="shared" si="14"/>
        <v>94</v>
      </c>
      <c r="L42" s="29">
        <f>IF(K42="","",(1-VLOOKUP(K42,'RP2014 Mortality Tables'!$A$4:$P$74,IF($B$14="Male",15,16)))/(1-VLOOKUP($B$15,'RP2014 Mortality Tables'!$A$4:$P$74,IF($B$14="Male",15,16)))*(1-J42))</f>
        <v>0.22779350332286566</v>
      </c>
      <c r="M42" s="13">
        <f t="shared" si="21"/>
        <v>40</v>
      </c>
      <c r="N42" s="14">
        <f t="shared" si="7"/>
        <v>1836.9350728534939</v>
      </c>
      <c r="O42" s="15">
        <f t="shared" si="15"/>
        <v>1836.9350728534939</v>
      </c>
      <c r="P42" s="14">
        <f t="shared" si="8"/>
        <v>10253.066971514911</v>
      </c>
      <c r="Q42" s="15">
        <f t="shared" si="16"/>
        <v>10253.066971514911</v>
      </c>
      <c r="R42" s="14">
        <f t="shared" si="9"/>
        <v>8430.7847112637755</v>
      </c>
      <c r="S42" s="15">
        <f t="shared" si="17"/>
        <v>8430.7847112637755</v>
      </c>
      <c r="T42" s="14">
        <f t="shared" si="10"/>
        <v>7799.4017919875596</v>
      </c>
      <c r="U42" s="15">
        <f t="shared" si="18"/>
        <v>7799.4017919875596</v>
      </c>
      <c r="V42" s="14">
        <f t="shared" si="11"/>
        <v>6468.296173803541</v>
      </c>
      <c r="W42" s="15">
        <f t="shared" si="19"/>
        <v>6468.296173803541</v>
      </c>
      <c r="X42" s="14">
        <f t="shared" si="12"/>
        <v>1705.0410629833764</v>
      </c>
      <c r="Y42" s="15">
        <f t="shared" si="20"/>
        <v>1705.0410629833764</v>
      </c>
      <c r="Z42" s="15">
        <f>IF($M42="","",IF(OR(M42&lt;=$B$19,$B$19=""),VLOOKUP(I42,'RP2014 Mortality Tables'!A43:P113,IF($B$11="Male",13,14))*$B$17-'Probability Analysis'!J42*$B$18,0))</f>
        <v>0</v>
      </c>
    </row>
    <row r="43" spans="9:26" x14ac:dyDescent="0.2">
      <c r="I43" s="12">
        <f t="shared" si="13"/>
        <v>100</v>
      </c>
      <c r="J43" s="29">
        <f>IF(I43="","",(1-VLOOKUP(I43,'RP2014 Mortality Tables'!$A$4:$P$74,IF($B$11="Male",15,16)))/(1-VLOOKUP($B$12,'RP2014 Mortality Tables'!$A$4:$P$74,IF($B$11="Male",15,16))))</f>
        <v>2.6535858012571766E-2</v>
      </c>
      <c r="K43" s="12">
        <f t="shared" si="14"/>
        <v>95</v>
      </c>
      <c r="L43" s="29">
        <f>IF(K43="","",(1-VLOOKUP(K43,'RP2014 Mortality Tables'!$A$4:$P$74,IF($B$14="Male",15,16)))/(1-VLOOKUP($B$15,'RP2014 Mortality Tables'!$A$4:$P$74,IF($B$14="Male",15,16)))*(1-J43))</f>
        <v>0.19393843730360899</v>
      </c>
      <c r="M43" s="13">
        <f t="shared" si="21"/>
        <v>41</v>
      </c>
      <c r="N43" s="14">
        <f t="shared" si="7"/>
        <v>1260.1595031983732</v>
      </c>
      <c r="O43" s="15">
        <f t="shared" si="15"/>
        <v>1260.1595031983732</v>
      </c>
      <c r="P43" s="14">
        <f t="shared" si="8"/>
        <v>8483.118909106186</v>
      </c>
      <c r="Q43" s="15">
        <f t="shared" si="16"/>
        <v>8483.118909106186</v>
      </c>
      <c r="R43" s="14">
        <f t="shared" si="9"/>
        <v>6920.4052691155102</v>
      </c>
      <c r="S43" s="15">
        <f t="shared" si="17"/>
        <v>6920.4052691155102</v>
      </c>
      <c r="T43" s="14">
        <f t="shared" si="10"/>
        <v>6378.4241779630411</v>
      </c>
      <c r="U43" s="15">
        <f t="shared" si="18"/>
        <v>6378.4241779630411</v>
      </c>
      <c r="V43" s="14">
        <f t="shared" si="11"/>
        <v>5235.7939949001702</v>
      </c>
      <c r="W43" s="15">
        <f t="shared" si="19"/>
        <v>5235.7939949001702</v>
      </c>
      <c r="X43" s="14">
        <f t="shared" si="12"/>
        <v>1169.6786296993539</v>
      </c>
      <c r="Y43" s="15">
        <f t="shared" si="20"/>
        <v>1169.6786296993539</v>
      </c>
      <c r="Z43" s="15">
        <f>IF($M43="","",IF(OR(M43&lt;=$B$19,$B$19=""),VLOOKUP(I43,'RP2014 Mortality Tables'!A44:P114,IF($B$11="Male",13,14))*$B$17-'Probability Analysis'!J43*$B$18,0))</f>
        <v>0</v>
      </c>
    </row>
    <row r="44" spans="9:26" x14ac:dyDescent="0.2">
      <c r="I44" s="12">
        <f t="shared" si="13"/>
        <v>101</v>
      </c>
      <c r="J44" s="29">
        <f>IF(I44="","",(1-VLOOKUP(I44,'RP2014 Mortality Tables'!$A$4:$P$74,IF($B$11="Male",15,16)))/(1-VLOOKUP($B$12,'RP2014 Mortality Tables'!$A$4:$P$74,IF($B$11="Male",15,16))))</f>
        <v>1.7663195848198202E-2</v>
      </c>
      <c r="K44" s="12">
        <f t="shared" si="14"/>
        <v>96</v>
      </c>
      <c r="L44" s="29">
        <f>IF(K44="","",(1-VLOOKUP(K44,'RP2014 Mortality Tables'!$A$4:$P$74,IF($B$14="Male",15,16)))/(1-VLOOKUP($B$15,'RP2014 Mortality Tables'!$A$4:$P$74,IF($B$14="Male",15,16)))*(1-J44))</f>
        <v>0.16138237626217142</v>
      </c>
      <c r="M44" s="13">
        <f t="shared" si="21"/>
        <v>42</v>
      </c>
      <c r="N44" s="14">
        <f t="shared" si="7"/>
        <v>838.80627091144891</v>
      </c>
      <c r="O44" s="15">
        <f t="shared" si="15"/>
        <v>838.80627091144891</v>
      </c>
      <c r="P44" s="14">
        <f t="shared" si="8"/>
        <v>6889.079183507617</v>
      </c>
      <c r="Q44" s="15">
        <f t="shared" si="16"/>
        <v>6889.079183507617</v>
      </c>
      <c r="R44" s="14">
        <f t="shared" si="9"/>
        <v>5580.9163983349536</v>
      </c>
      <c r="S44" s="15">
        <f t="shared" si="17"/>
        <v>5580.9163983349536</v>
      </c>
      <c r="T44" s="14">
        <f t="shared" si="10"/>
        <v>5126.853057370201</v>
      </c>
      <c r="U44" s="15">
        <f t="shared" si="18"/>
        <v>5126.853057370201</v>
      </c>
      <c r="V44" s="14">
        <f t="shared" si="11"/>
        <v>4169.5718663472235</v>
      </c>
      <c r="W44" s="15">
        <f t="shared" si="19"/>
        <v>4169.5718663472235</v>
      </c>
      <c r="X44" s="14">
        <f t="shared" si="12"/>
        <v>778.57903467992924</v>
      </c>
      <c r="Y44" s="15">
        <f t="shared" si="20"/>
        <v>778.57903467992924</v>
      </c>
      <c r="Z44" s="15">
        <f>IF($M44="","",IF(OR(M44&lt;=$B$19,$B$19=""),VLOOKUP(I44,'RP2014 Mortality Tables'!A45:P115,IF($B$11="Male",13,14))*$B$17-'Probability Analysis'!J44*$B$18,0))</f>
        <v>0</v>
      </c>
    </row>
    <row r="45" spans="9:26" x14ac:dyDescent="0.2">
      <c r="I45" s="12">
        <f t="shared" si="13"/>
        <v>102</v>
      </c>
      <c r="J45" s="29">
        <f>IF(I45="","",(1-VLOOKUP(I45,'RP2014 Mortality Tables'!$A$4:$P$74,IF($B$11="Male",15,16)))/(1-VLOOKUP($B$12,'RP2014 Mortality Tables'!$A$4:$P$74,IF($B$11="Male",15,16))))</f>
        <v>1.139984426362302E-2</v>
      </c>
      <c r="K45" s="12">
        <f t="shared" si="14"/>
        <v>97</v>
      </c>
      <c r="L45" s="29">
        <f>IF(K45="","",(1-VLOOKUP(K45,'RP2014 Mortality Tables'!$A$4:$P$74,IF($B$14="Male",15,16)))/(1-VLOOKUP($B$15,'RP2014 Mortality Tables'!$A$4:$P$74,IF($B$14="Male",15,16)))*(1-J45))</f>
        <v>0.13113855386207873</v>
      </c>
      <c r="M45" s="13">
        <f t="shared" si="21"/>
        <v>43</v>
      </c>
      <c r="N45" s="14">
        <f t="shared" si="7"/>
        <v>541.36640605252251</v>
      </c>
      <c r="O45" s="15">
        <f t="shared" si="15"/>
        <v>541.36640605252251</v>
      </c>
      <c r="P45" s="14">
        <f t="shared" si="8"/>
        <v>5484.4043323952264</v>
      </c>
      <c r="Q45" s="15">
        <f t="shared" si="16"/>
        <v>5484.4043323952264</v>
      </c>
      <c r="R45" s="14">
        <f t="shared" si="9"/>
        <v>4416.1979381745796</v>
      </c>
      <c r="S45" s="15">
        <f t="shared" si="17"/>
        <v>4416.1979381745796</v>
      </c>
      <c r="T45" s="14">
        <f t="shared" si="10"/>
        <v>4045.1804796458359</v>
      </c>
      <c r="U45" s="15">
        <f t="shared" si="18"/>
        <v>4045.1804796458359</v>
      </c>
      <c r="V45" s="14">
        <f t="shared" si="11"/>
        <v>3262.9789270840256</v>
      </c>
      <c r="W45" s="15">
        <f t="shared" si="19"/>
        <v>3262.9789270840256</v>
      </c>
      <c r="X45" s="14">
        <f t="shared" si="12"/>
        <v>502.49568756146334</v>
      </c>
      <c r="Y45" s="15">
        <f t="shared" si="20"/>
        <v>502.49568756146334</v>
      </c>
      <c r="Z45" s="15">
        <f>IF($M45="","",IF(OR(M45&lt;=$B$19,$B$19=""),VLOOKUP(I45,'RP2014 Mortality Tables'!A46:P116,IF($B$11="Male",13,14))*$B$17-'Probability Analysis'!J45*$B$18,0))</f>
        <v>0</v>
      </c>
    </row>
    <row r="46" spans="9:26" x14ac:dyDescent="0.2">
      <c r="I46" s="12">
        <f t="shared" si="13"/>
        <v>103</v>
      </c>
      <c r="J46" s="29">
        <f>IF(I46="","",(1-VLOOKUP(I46,'RP2014 Mortality Tables'!$A$4:$P$74,IF($B$11="Male",15,16)))/(1-VLOOKUP($B$12,'RP2014 Mortality Tables'!$A$4:$P$74,IF($B$11="Male",15,16))))</f>
        <v>7.130328990633923E-3</v>
      </c>
      <c r="K46" s="12">
        <f t="shared" si="14"/>
        <v>98</v>
      </c>
      <c r="L46" s="29">
        <f>IF(K46="","",(1-VLOOKUP(K46,'RP2014 Mortality Tables'!$A$4:$P$74,IF($B$14="Male",15,16)))/(1-VLOOKUP($B$15,'RP2014 Mortality Tables'!$A$4:$P$74,IF($B$14="Male",15,16)))*(1-J46))</f>
        <v>0.10394533305119441</v>
      </c>
      <c r="M46" s="13">
        <f t="shared" si="21"/>
        <v>44</v>
      </c>
      <c r="N46" s="14">
        <f t="shared" si="7"/>
        <v>338.61169419211001</v>
      </c>
      <c r="O46" s="15">
        <f t="shared" si="15"/>
        <v>338.61169419211001</v>
      </c>
      <c r="P46" s="14">
        <f t="shared" si="8"/>
        <v>4273.8227041715754</v>
      </c>
      <c r="Q46" s="15">
        <f t="shared" si="16"/>
        <v>4273.8227041715754</v>
      </c>
      <c r="R46" s="14">
        <f t="shared" si="9"/>
        <v>3423.7671627656991</v>
      </c>
      <c r="S46" s="15">
        <f t="shared" si="17"/>
        <v>3423.7671627656991</v>
      </c>
      <c r="T46" s="14">
        <f t="shared" si="10"/>
        <v>3128.3634643289706</v>
      </c>
      <c r="U46" s="15">
        <f t="shared" si="18"/>
        <v>3128.3634643289706</v>
      </c>
      <c r="V46" s="14">
        <f t="shared" si="11"/>
        <v>2505.5740003742903</v>
      </c>
      <c r="W46" s="15">
        <f t="shared" si="19"/>
        <v>2505.5740003742903</v>
      </c>
      <c r="X46" s="14">
        <f t="shared" si="12"/>
        <v>314.2989926731961</v>
      </c>
      <c r="Y46" s="15">
        <f t="shared" si="20"/>
        <v>314.2989926731961</v>
      </c>
      <c r="Z46" s="15">
        <f>IF($M46="","",IF(OR(M46&lt;=$B$19,$B$19=""),VLOOKUP(I46,'RP2014 Mortality Tables'!A47:P117,IF($B$11="Male",13,14))*$B$17-'Probability Analysis'!J46*$B$18,0))</f>
        <v>0</v>
      </c>
    </row>
    <row r="47" spans="9:26" x14ac:dyDescent="0.2">
      <c r="I47" s="12">
        <f t="shared" si="13"/>
        <v>104</v>
      </c>
      <c r="J47" s="29">
        <f>IF(I47="","",(1-VLOOKUP(I47,'RP2014 Mortality Tables'!$A$4:$P$74,IF($B$11="Male",15,16)))/(1-VLOOKUP($B$12,'RP2014 Mortality Tables'!$A$4:$P$74,IF($B$11="Male",15,16))))</f>
        <v>4.3211077142460003E-3</v>
      </c>
      <c r="K47" s="12">
        <f t="shared" si="14"/>
        <v>99</v>
      </c>
      <c r="L47" s="29">
        <f>IF(K47="","",(1-VLOOKUP(K47,'RP2014 Mortality Tables'!$A$4:$P$74,IF($B$14="Male",15,16)))/(1-VLOOKUP($B$15,'RP2014 Mortality Tables'!$A$4:$P$74,IF($B$14="Male",15,16)))*(1-J47))</f>
        <v>8.0261133943209273E-2</v>
      </c>
      <c r="M47" s="13">
        <f t="shared" si="21"/>
        <v>45</v>
      </c>
      <c r="N47" s="14">
        <f t="shared" si="7"/>
        <v>205.20478169091464</v>
      </c>
      <c r="O47" s="15">
        <f t="shared" si="15"/>
        <v>205.20478169091464</v>
      </c>
      <c r="P47" s="14">
        <f t="shared" si="8"/>
        <v>3254.4438459365761</v>
      </c>
      <c r="Q47" s="15">
        <f t="shared" si="16"/>
        <v>3254.4438459365761</v>
      </c>
      <c r="R47" s="14">
        <f t="shared" si="9"/>
        <v>2595.989955488662</v>
      </c>
      <c r="S47" s="15">
        <f t="shared" si="17"/>
        <v>2595.989955488662</v>
      </c>
      <c r="T47" s="14">
        <f t="shared" si="10"/>
        <v>2367.0733408595324</v>
      </c>
      <c r="U47" s="15">
        <f t="shared" si="18"/>
        <v>2367.0733408595324</v>
      </c>
      <c r="V47" s="14">
        <f t="shared" si="11"/>
        <v>1884.4554221515984</v>
      </c>
      <c r="W47" s="15">
        <f t="shared" si="19"/>
        <v>1884.4554221515984</v>
      </c>
      <c r="X47" s="14">
        <f t="shared" si="12"/>
        <v>190.47084694182544</v>
      </c>
      <c r="Y47" s="15">
        <f t="shared" si="20"/>
        <v>190.47084694182544</v>
      </c>
      <c r="Z47" s="15">
        <f>IF($M47="","",IF(OR(M47&lt;=$B$19,$B$19=""),VLOOKUP(I47,'RP2014 Mortality Tables'!A48:P118,IF($B$11="Male",13,14))*$B$17-'Probability Analysis'!J47*$B$18,0))</f>
        <v>0</v>
      </c>
    </row>
    <row r="48" spans="9:26" x14ac:dyDescent="0.2">
      <c r="I48" s="12">
        <f t="shared" si="13"/>
        <v>105</v>
      </c>
      <c r="J48" s="29">
        <f>IF(I48="","",(1-VLOOKUP(I48,'RP2014 Mortality Tables'!$A$4:$P$74,IF($B$11="Male",15,16)))/(1-VLOOKUP($B$12,'RP2014 Mortality Tables'!$A$4:$P$74,IF($B$11="Male",15,16))))</f>
        <v>2.5372204954660985E-3</v>
      </c>
      <c r="K48" s="12">
        <f t="shared" si="14"/>
        <v>100</v>
      </c>
      <c r="L48" s="29">
        <f>IF(K48="","",(1-VLOOKUP(K48,'RP2014 Mortality Tables'!$A$4:$P$74,IF($B$14="Male",15,16)))/(1-VLOOKUP($B$15,'RP2014 Mortality Tables'!$A$4:$P$74,IF($B$14="Male",15,16)))*(1-J48))</f>
        <v>6.0280783685570355E-2</v>
      </c>
      <c r="M48" s="13">
        <f t="shared" si="21"/>
        <v>46</v>
      </c>
      <c r="N48" s="14">
        <f t="shared" si="7"/>
        <v>120.48988646067214</v>
      </c>
      <c r="O48" s="15">
        <f t="shared" si="15"/>
        <v>120.48988646067214</v>
      </c>
      <c r="P48" s="14">
        <f t="shared" si="8"/>
        <v>2417.0282451124017</v>
      </c>
      <c r="Q48" s="15">
        <f t="shared" si="16"/>
        <v>2417.0282451124017</v>
      </c>
      <c r="R48" s="14">
        <f t="shared" si="9"/>
        <v>1921.2441837206088</v>
      </c>
      <c r="S48" s="15">
        <f t="shared" si="17"/>
        <v>1921.2441837206088</v>
      </c>
      <c r="T48" s="14">
        <f t="shared" si="10"/>
        <v>1748.8234261371979</v>
      </c>
      <c r="U48" s="15">
        <f t="shared" si="18"/>
        <v>1748.8234261371979</v>
      </c>
      <c r="V48" s="14">
        <f t="shared" si="11"/>
        <v>1385.3134710667468</v>
      </c>
      <c r="W48" s="15">
        <f t="shared" si="19"/>
        <v>1385.3134710667468</v>
      </c>
      <c r="X48" s="14">
        <f t="shared" si="12"/>
        <v>111.8385767279842</v>
      </c>
      <c r="Y48" s="15">
        <f t="shared" si="20"/>
        <v>111.8385767279842</v>
      </c>
      <c r="Z48" s="15">
        <f>IF($M48="","",IF(OR(M48&lt;=$B$19,$B$19=""),VLOOKUP(I48,'RP2014 Mortality Tables'!A49:P119,IF($B$11="Male",13,14))*$B$17-'Probability Analysis'!J48*$B$18,0))</f>
        <v>0</v>
      </c>
    </row>
    <row r="49" spans="9:26" x14ac:dyDescent="0.2">
      <c r="I49" s="12">
        <f t="shared" si="13"/>
        <v>106</v>
      </c>
      <c r="J49" s="29">
        <f>IF(I49="","",(1-VLOOKUP(I49,'RP2014 Mortality Tables'!$A$4:$P$74,IF($B$11="Male",15,16)))/(1-VLOOKUP($B$12,'RP2014 Mortality Tables'!$A$4:$P$74,IF($B$11="Male",15,16))))</f>
        <v>1.4438154718269258E-3</v>
      </c>
      <c r="K49" s="12">
        <f t="shared" si="14"/>
        <v>101</v>
      </c>
      <c r="L49" s="29">
        <f>IF(K49="","",(1-VLOOKUP(K49,'RP2014 Mortality Tables'!$A$4:$P$74,IF($B$14="Male",15,16)))/(1-VLOOKUP($B$15,'RP2014 Mortality Tables'!$A$4:$P$74,IF($B$14="Male",15,16)))*(1-J49))</f>
        <v>4.3966491295927987E-2</v>
      </c>
      <c r="M49" s="13">
        <f t="shared" si="21"/>
        <v>47</v>
      </c>
      <c r="N49" s="14">
        <f t="shared" si="7"/>
        <v>68.565251849989451</v>
      </c>
      <c r="O49" s="15">
        <f t="shared" si="15"/>
        <v>68.565251849989451</v>
      </c>
      <c r="P49" s="14">
        <f t="shared" si="8"/>
        <v>1747.2378422047402</v>
      </c>
      <c r="Q49" s="15">
        <f t="shared" si="16"/>
        <v>1747.2378422047402</v>
      </c>
      <c r="R49" s="14">
        <f t="shared" si="9"/>
        <v>1384.9158474187279</v>
      </c>
      <c r="S49" s="15">
        <f t="shared" si="17"/>
        <v>1384.9158474187279</v>
      </c>
      <c r="T49" s="14">
        <f t="shared" si="10"/>
        <v>1258.8767298821349</v>
      </c>
      <c r="U49" s="15">
        <f t="shared" si="18"/>
        <v>1258.8767298821349</v>
      </c>
      <c r="V49" s="14">
        <f t="shared" si="11"/>
        <v>993.15161159314789</v>
      </c>
      <c r="W49" s="15">
        <f t="shared" si="19"/>
        <v>993.15161159314789</v>
      </c>
      <c r="X49" s="14">
        <f t="shared" si="12"/>
        <v>63.642189441364593</v>
      </c>
      <c r="Y49" s="15">
        <f t="shared" si="20"/>
        <v>63.642189441364593</v>
      </c>
      <c r="Z49" s="15">
        <f>IF($M49="","",IF(OR(M49&lt;=$B$19,$B$19=""),VLOOKUP(I49,'RP2014 Mortality Tables'!A50:P120,IF($B$11="Male",13,14))*$B$17-'Probability Analysis'!J49*$B$18,0))</f>
        <v>0</v>
      </c>
    </row>
    <row r="50" spans="9:26" x14ac:dyDescent="0.2">
      <c r="I50" s="12">
        <f t="shared" si="13"/>
        <v>107</v>
      </c>
      <c r="J50" s="29">
        <f>IF(I50="","",(1-VLOOKUP(I50,'RP2014 Mortality Tables'!$A$4:$P$74,IF($B$11="Male",15,16)))/(1-VLOOKUP($B$12,'RP2014 Mortality Tables'!$A$4:$P$74,IF($B$11="Male",15,16))))</f>
        <v>7.9665839433641498E-4</v>
      </c>
      <c r="K50" s="12">
        <f t="shared" si="14"/>
        <v>102</v>
      </c>
      <c r="L50" s="29">
        <f>IF(K50="","",(1-VLOOKUP(K50,'RP2014 Mortality Tables'!$A$4:$P$74,IF($B$14="Male",15,16)))/(1-VLOOKUP($B$15,'RP2014 Mortality Tables'!$A$4:$P$74,IF($B$14="Male",15,16)))*(1-J50))</f>
        <v>3.1090376468010775E-2</v>
      </c>
      <c r="M50" s="13">
        <f t="shared" si="21"/>
        <v>48</v>
      </c>
      <c r="N50" s="14">
        <f t="shared" si="7"/>
        <v>37.832454709026919</v>
      </c>
      <c r="O50" s="15">
        <f t="shared" si="15"/>
        <v>37.832454709026919</v>
      </c>
      <c r="P50" s="14">
        <f t="shared" si="8"/>
        <v>1226.9072365473769</v>
      </c>
      <c r="Q50" s="15">
        <f t="shared" si="16"/>
        <v>1226.9072365473769</v>
      </c>
      <c r="R50" s="14">
        <f t="shared" si="9"/>
        <v>970.3006423611273</v>
      </c>
      <c r="S50" s="15">
        <f t="shared" si="17"/>
        <v>970.3006423611273</v>
      </c>
      <c r="T50" s="14">
        <f t="shared" si="10"/>
        <v>881.01805108476321</v>
      </c>
      <c r="U50" s="15">
        <f t="shared" si="18"/>
        <v>881.01805108476321</v>
      </c>
      <c r="V50" s="14">
        <f t="shared" si="11"/>
        <v>692.78563078639195</v>
      </c>
      <c r="W50" s="15">
        <f t="shared" si="19"/>
        <v>692.78563078639195</v>
      </c>
      <c r="X50" s="14">
        <f t="shared" si="12"/>
        <v>35.116041794632558</v>
      </c>
      <c r="Y50" s="15">
        <f t="shared" si="20"/>
        <v>35.116041794632558</v>
      </c>
      <c r="Z50" s="15">
        <f>IF($M50="","",IF(OR(M50&lt;=$B$19,$B$19=""),VLOOKUP(I50,'RP2014 Mortality Tables'!A51:P121,IF($B$11="Male",13,14))*$B$17-'Probability Analysis'!J50*$B$18,0))</f>
        <v>0</v>
      </c>
    </row>
    <row r="51" spans="9:26" x14ac:dyDescent="0.2">
      <c r="I51" s="12">
        <f t="shared" si="13"/>
        <v>108</v>
      </c>
      <c r="J51" s="29">
        <f>IF(I51="","",(1-VLOOKUP(I51,'RP2014 Mortality Tables'!$A$4:$P$74,IF($B$11="Male",15,16)))/(1-VLOOKUP($B$12,'RP2014 Mortality Tables'!$A$4:$P$74,IF($B$11="Male",15,16))))</f>
        <v>4.2653727759489856E-4</v>
      </c>
      <c r="K51" s="12">
        <f t="shared" si="14"/>
        <v>103</v>
      </c>
      <c r="L51" s="29">
        <f>IF(K51="","",(1-VLOOKUP(K51,'RP2014 Mortality Tables'!$A$4:$P$74,IF($B$14="Male",15,16)))/(1-VLOOKUP($B$15,'RP2014 Mortality Tables'!$A$4:$P$74,IF($B$14="Male",15,16)))*(1-J51))</f>
        <v>2.1279541863538039E-2</v>
      </c>
      <c r="M51" s="13">
        <f t="shared" si="21"/>
        <v>49</v>
      </c>
      <c r="N51" s="14">
        <f t="shared" si="7"/>
        <v>20.255798910851979</v>
      </c>
      <c r="O51" s="15">
        <f t="shared" si="15"/>
        <v>20.255798910851979</v>
      </c>
      <c r="P51" s="14">
        <f t="shared" si="8"/>
        <v>835.17786116804689</v>
      </c>
      <c r="Q51" s="15">
        <f t="shared" si="16"/>
        <v>835.17786116804689</v>
      </c>
      <c r="R51" s="14">
        <f t="shared" si="9"/>
        <v>659.33663636868437</v>
      </c>
      <c r="S51" s="15">
        <f t="shared" si="17"/>
        <v>659.33663636868437</v>
      </c>
      <c r="T51" s="14">
        <f t="shared" si="10"/>
        <v>598.14560495423007</v>
      </c>
      <c r="U51" s="15">
        <f t="shared" si="18"/>
        <v>598.14560495423007</v>
      </c>
      <c r="V51" s="14">
        <f t="shared" si="11"/>
        <v>469.13788188444971</v>
      </c>
      <c r="W51" s="15">
        <f t="shared" si="19"/>
        <v>469.13788188444971</v>
      </c>
      <c r="X51" s="14">
        <f t="shared" si="12"/>
        <v>18.801409705181833</v>
      </c>
      <c r="Y51" s="15">
        <f t="shared" si="20"/>
        <v>18.801409705181833</v>
      </c>
      <c r="Z51" s="15">
        <f>IF($M51="","",IF(OR(M51&lt;=$B$19,$B$19=""),VLOOKUP(I51,'RP2014 Mortality Tables'!A52:P122,IF($B$11="Male",13,14))*$B$17-'Probability Analysis'!J51*$B$18,0))</f>
        <v>0</v>
      </c>
    </row>
    <row r="52" spans="9:26" x14ac:dyDescent="0.2">
      <c r="I52" s="12">
        <f t="shared" si="13"/>
        <v>109</v>
      </c>
      <c r="J52" s="29">
        <f>IF(I52="","",(1-VLOOKUP(I52,'RP2014 Mortality Tables'!$A$4:$P$74,IF($B$11="Male",15,16)))/(1-VLOOKUP($B$12,'RP2014 Mortality Tables'!$A$4:$P$74,IF($B$11="Male",15,16))))</f>
        <v>2.2180492933401001E-4</v>
      </c>
      <c r="K52" s="12">
        <f t="shared" si="14"/>
        <v>104</v>
      </c>
      <c r="L52" s="29">
        <f>IF(K52="","",(1-VLOOKUP(K52,'RP2014 Mortality Tables'!$A$4:$P$74,IF($B$14="Male",15,16)))/(1-VLOOKUP($B$15,'RP2014 Mortality Tables'!$A$4:$P$74,IF($B$14="Male",15,16)))*(1-J52))</f>
        <v>1.4073319294393996E-2</v>
      </c>
      <c r="M52" s="13">
        <f t="shared" si="21"/>
        <v>50</v>
      </c>
      <c r="N52" s="14">
        <f t="shared" si="7"/>
        <v>10.533278759031436</v>
      </c>
      <c r="O52" s="15">
        <f t="shared" si="15"/>
        <v>10.533278759031436</v>
      </c>
      <c r="P52" s="14">
        <f t="shared" si="8"/>
        <v>550.02892031663089</v>
      </c>
      <c r="Q52" s="15">
        <f t="shared" si="16"/>
        <v>550.02892031663089</v>
      </c>
      <c r="R52" s="14">
        <f t="shared" si="9"/>
        <v>433.6294023761767</v>
      </c>
      <c r="S52" s="15">
        <f t="shared" si="17"/>
        <v>433.6294023761767</v>
      </c>
      <c r="T52" s="14">
        <f t="shared" si="10"/>
        <v>393.11863931843692</v>
      </c>
      <c r="U52" s="15">
        <f t="shared" si="18"/>
        <v>393.11863931843692</v>
      </c>
      <c r="V52" s="14">
        <f t="shared" si="11"/>
        <v>307.71063237563629</v>
      </c>
      <c r="W52" s="15">
        <f t="shared" si="19"/>
        <v>307.71063237563629</v>
      </c>
      <c r="X52" s="14">
        <f t="shared" si="12"/>
        <v>9.7769774650231014</v>
      </c>
      <c r="Y52" s="15">
        <f t="shared" si="20"/>
        <v>9.7769774650231014</v>
      </c>
      <c r="Z52" s="15">
        <f>IF($M52="","",IF(OR(M52&lt;=$B$19,$B$19=""),VLOOKUP(I52,'RP2014 Mortality Tables'!A53:P123,IF($B$11="Male",13,14))*$B$17-'Probability Analysis'!J52*$B$18,0))</f>
        <v>0</v>
      </c>
    </row>
    <row r="53" spans="9:26" x14ac:dyDescent="0.2">
      <c r="I53" s="12">
        <f t="shared" si="13"/>
        <v>110</v>
      </c>
      <c r="J53" s="29">
        <f>IF(I53="","",(1-VLOOKUP(I53,'RP2014 Mortality Tables'!$A$4:$P$74,IF($B$11="Male",15,16)))/(1-VLOOKUP($B$12,'RP2014 Mortality Tables'!$A$4:$P$74,IF($B$11="Male",15,16))))</f>
        <v>1.1214989558953317E-4</v>
      </c>
      <c r="K53" s="12">
        <f t="shared" si="14"/>
        <v>105</v>
      </c>
      <c r="L53" s="29">
        <f>IF(K53="","",(1-VLOOKUP(K53,'RP2014 Mortality Tables'!$A$4:$P$74,IF($B$14="Male",15,16)))/(1-VLOOKUP($B$15,'RP2014 Mortality Tables'!$A$4:$P$74,IF($B$14="Male",15,16)))*(1-J53))</f>
        <v>8.9784676090447681E-3</v>
      </c>
      <c r="M53" s="13">
        <f t="shared" si="21"/>
        <v>51</v>
      </c>
      <c r="N53" s="14">
        <f t="shared" si="7"/>
        <v>5.3258785392543118</v>
      </c>
      <c r="O53" s="15">
        <f t="shared" si="15"/>
        <v>5.3258785392543118</v>
      </c>
      <c r="P53" s="14">
        <f t="shared" si="8"/>
        <v>349.77678072821254</v>
      </c>
      <c r="Q53" s="15">
        <f t="shared" si="16"/>
        <v>349.77678072821254</v>
      </c>
      <c r="R53" s="14">
        <f t="shared" si="9"/>
        <v>275.46476620527551</v>
      </c>
      <c r="S53" s="15">
        <f t="shared" si="17"/>
        <v>275.46476620527551</v>
      </c>
      <c r="T53" s="14">
        <f t="shared" si="10"/>
        <v>249.59943601800163</v>
      </c>
      <c r="U53" s="15">
        <f t="shared" si="18"/>
        <v>249.59943601800163</v>
      </c>
      <c r="V53" s="14">
        <f t="shared" si="11"/>
        <v>195.06807166111057</v>
      </c>
      <c r="W53" s="15">
        <f t="shared" si="19"/>
        <v>195.06807166111057</v>
      </c>
      <c r="X53" s="14">
        <f t="shared" si="12"/>
        <v>4.9434744537727999</v>
      </c>
      <c r="Y53" s="15">
        <f t="shared" si="20"/>
        <v>4.9434744537727999</v>
      </c>
      <c r="Z53" s="15">
        <f>IF($M53="","",IF(OR(M53&lt;=$B$19,$B$19=""),VLOOKUP(I53,'RP2014 Mortality Tables'!A54:P124,IF($B$11="Male",13,14))*$B$17-'Probability Analysis'!J53*$B$18,0))</f>
        <v>0</v>
      </c>
    </row>
    <row r="54" spans="9:26" x14ac:dyDescent="0.2">
      <c r="I54" s="12">
        <f t="shared" si="13"/>
        <v>111</v>
      </c>
      <c r="J54" s="29">
        <f>IF(I54="","",(1-VLOOKUP(I54,'RP2014 Mortality Tables'!$A$4:$P$74,IF($B$11="Male",15,16)))/(1-VLOOKUP($B$12,'RP2014 Mortality Tables'!$A$4:$P$74,IF($B$11="Male",15,16))))</f>
        <v>5.6074947794766585E-5</v>
      </c>
      <c r="K54" s="12">
        <f t="shared" si="14"/>
        <v>106</v>
      </c>
      <c r="L54" s="29">
        <f>IF(K54="","",(1-VLOOKUP(K54,'RP2014 Mortality Tables'!$A$4:$P$74,IF($B$14="Male",15,16)))/(1-VLOOKUP($B$15,'RP2014 Mortality Tables'!$A$4:$P$74,IF($B$14="Male",15,16)))*(1-J54))</f>
        <v>5.5165631372553819E-3</v>
      </c>
      <c r="M54" s="13">
        <f t="shared" si="21"/>
        <v>52</v>
      </c>
      <c r="N54" s="14">
        <f t="shared" si="7"/>
        <v>2.6629392696271559</v>
      </c>
      <c r="O54" s="15">
        <f t="shared" si="15"/>
        <v>2.6629392696271559</v>
      </c>
      <c r="P54" s="14">
        <f t="shared" si="8"/>
        <v>214.41661235428737</v>
      </c>
      <c r="Q54" s="15">
        <f t="shared" si="16"/>
        <v>214.41661235428737</v>
      </c>
      <c r="R54" s="14">
        <f t="shared" si="9"/>
        <v>168.73512297520875</v>
      </c>
      <c r="S54" s="15">
        <f t="shared" si="17"/>
        <v>168.73512297520875</v>
      </c>
      <c r="T54" s="14">
        <f t="shared" si="10"/>
        <v>152.83401118983784</v>
      </c>
      <c r="U54" s="15">
        <f t="shared" si="18"/>
        <v>152.83401118983784</v>
      </c>
      <c r="V54" s="14">
        <f t="shared" si="11"/>
        <v>119.31000203526965</v>
      </c>
      <c r="W54" s="15">
        <f t="shared" si="19"/>
        <v>119.31000203526965</v>
      </c>
      <c r="X54" s="14">
        <f t="shared" si="12"/>
        <v>2.4717372268864</v>
      </c>
      <c r="Y54" s="15">
        <f t="shared" si="20"/>
        <v>2.4717372268864</v>
      </c>
      <c r="Z54" s="15">
        <f>IF($M54="","",IF(OR(M54&lt;=$B$19,$B$19=""),VLOOKUP(I54,'RP2014 Mortality Tables'!A55:P125,IF($B$11="Male",13,14))*$B$17-'Probability Analysis'!J54*$B$18,0))</f>
        <v>0</v>
      </c>
    </row>
    <row r="55" spans="9:26" x14ac:dyDescent="0.2">
      <c r="I55" s="12">
        <f t="shared" si="13"/>
        <v>112</v>
      </c>
      <c r="J55" s="29">
        <f>IF(I55="","",(1-VLOOKUP(I55,'RP2014 Mortality Tables'!$A$4:$P$74,IF($B$11="Male",15,16)))/(1-VLOOKUP($B$12,'RP2014 Mortality Tables'!$A$4:$P$74,IF($B$11="Male",15,16))))</f>
        <v>2.8037473897383293E-5</v>
      </c>
      <c r="K55" s="12">
        <f t="shared" si="14"/>
        <v>107</v>
      </c>
      <c r="L55" s="29">
        <f>IF(K55="","",(1-VLOOKUP(K55,'RP2014 Mortality Tables'!$A$4:$P$74,IF($B$14="Male",15,16)))/(1-VLOOKUP($B$15,'RP2014 Mortality Tables'!$A$4:$P$74,IF($B$14="Male",15,16)))*(1-J55))</f>
        <v>3.2591941351760014E-3</v>
      </c>
      <c r="M55" s="13">
        <f t="shared" si="21"/>
        <v>53</v>
      </c>
      <c r="N55" s="14">
        <f t="shared" si="7"/>
        <v>1.3314696348135779</v>
      </c>
      <c r="O55" s="15">
        <f t="shared" si="15"/>
        <v>1.3314696348135779</v>
      </c>
      <c r="P55" s="14">
        <f t="shared" si="8"/>
        <v>126.48175870820172</v>
      </c>
      <c r="Q55" s="15">
        <f t="shared" si="16"/>
        <v>126.48175870820172</v>
      </c>
      <c r="R55" s="14">
        <f t="shared" si="9"/>
        <v>99.484098614297423</v>
      </c>
      <c r="S55" s="15">
        <f t="shared" si="17"/>
        <v>99.484098614297423</v>
      </c>
      <c r="T55" s="14">
        <f t="shared" si="10"/>
        <v>90.086166302345703</v>
      </c>
      <c r="U55" s="15">
        <f t="shared" si="18"/>
        <v>90.086166302345703</v>
      </c>
      <c r="V55" s="14">
        <f t="shared" si="11"/>
        <v>70.272682001837467</v>
      </c>
      <c r="W55" s="15">
        <f t="shared" si="19"/>
        <v>70.272682001837467</v>
      </c>
      <c r="X55" s="14">
        <f t="shared" si="12"/>
        <v>1.2358686134432</v>
      </c>
      <c r="Y55" s="15">
        <f t="shared" si="20"/>
        <v>1.2358686134432</v>
      </c>
      <c r="Z55" s="15">
        <f>IF($M55="","",IF(OR(M55&lt;=$B$19,$B$19=""),VLOOKUP(I55,'RP2014 Mortality Tables'!A56:P126,IF($B$11="Male",13,14))*$B$17-'Probability Analysis'!J55*$B$18,0))</f>
        <v>0</v>
      </c>
    </row>
    <row r="56" spans="9:26" x14ac:dyDescent="0.2">
      <c r="I56" s="12">
        <f t="shared" si="13"/>
        <v>113</v>
      </c>
      <c r="J56" s="29">
        <f>IF(I56="","",(1-VLOOKUP(I56,'RP2014 Mortality Tables'!$A$4:$P$74,IF($B$11="Male",15,16)))/(1-VLOOKUP($B$12,'RP2014 Mortality Tables'!$A$4:$P$74,IF($B$11="Male",15,16))))</f>
        <v>1.4018736948691646E-5</v>
      </c>
      <c r="K56" s="12">
        <f t="shared" si="14"/>
        <v>108</v>
      </c>
      <c r="L56" s="29">
        <f>IF(K56="","",(1-VLOOKUP(K56,'RP2014 Mortality Tables'!$A$4:$P$74,IF($B$14="Male",15,16)))/(1-VLOOKUP($B$15,'RP2014 Mortality Tables'!$A$4:$P$74,IF($B$14="Male",15,16)))*(1-J56))</f>
        <v>1.8606609059238248E-3</v>
      </c>
      <c r="M56" s="13">
        <f t="shared" si="21"/>
        <v>54</v>
      </c>
      <c r="N56" s="14">
        <f t="shared" si="7"/>
        <v>0.66573481740678897</v>
      </c>
      <c r="O56" s="15">
        <f t="shared" si="15"/>
        <v>0.66573481740678897</v>
      </c>
      <c r="P56" s="14">
        <f t="shared" si="8"/>
        <v>72.131448721320098</v>
      </c>
      <c r="Q56" s="15">
        <f t="shared" si="16"/>
        <v>72.131448721320098</v>
      </c>
      <c r="R56" s="14">
        <f t="shared" si="9"/>
        <v>56.715092756444605</v>
      </c>
      <c r="S56" s="15">
        <f t="shared" si="17"/>
        <v>56.715092756444605</v>
      </c>
      <c r="T56" s="14">
        <f t="shared" si="10"/>
        <v>51.34847245623962</v>
      </c>
      <c r="U56" s="15">
        <f t="shared" si="18"/>
        <v>51.34847245623962</v>
      </c>
      <c r="V56" s="14">
        <f t="shared" si="11"/>
        <v>40.0341261360388</v>
      </c>
      <c r="W56" s="15">
        <f t="shared" si="19"/>
        <v>40.0341261360388</v>
      </c>
      <c r="X56" s="14">
        <f t="shared" si="12"/>
        <v>0.61793430672159999</v>
      </c>
      <c r="Y56" s="15">
        <f t="shared" si="20"/>
        <v>0.61793430672159999</v>
      </c>
      <c r="Z56" s="15">
        <f>IF($M56="","",IF(OR(M56&lt;=$B$19,$B$19=""),VLOOKUP(I56,'RP2014 Mortality Tables'!A57:P127,IF($B$11="Male",13,14))*$B$17-'Probability Analysis'!J56*$B$18,0))</f>
        <v>0</v>
      </c>
    </row>
    <row r="57" spans="9:26" x14ac:dyDescent="0.2">
      <c r="I57" s="12">
        <f t="shared" si="13"/>
        <v>114</v>
      </c>
      <c r="J57" s="29">
        <f>IF(I57="","",(1-VLOOKUP(I57,'RP2014 Mortality Tables'!$A$4:$P$74,IF($B$11="Male",15,16)))/(1-VLOOKUP($B$12,'RP2014 Mortality Tables'!$A$4:$P$74,IF($B$11="Male",15,16))))</f>
        <v>7.0093684742872204E-6</v>
      </c>
      <c r="K57" s="12">
        <f t="shared" si="14"/>
        <v>109</v>
      </c>
      <c r="L57" s="29">
        <f>IF(K57="","",(1-VLOOKUP(K57,'RP2014 Mortality Tables'!$A$4:$P$74,IF($B$14="Male",15,16)))/(1-VLOOKUP($B$15,'RP2014 Mortality Tables'!$A$4:$P$74,IF($B$14="Male",15,16)))*(1-J57))</f>
        <v>1.0298011606553576E-3</v>
      </c>
      <c r="M57" s="13">
        <f t="shared" si="21"/>
        <v>55</v>
      </c>
      <c r="N57" s="14">
        <f t="shared" si="7"/>
        <v>0.33286740870061149</v>
      </c>
      <c r="O57" s="15">
        <f t="shared" si="15"/>
        <v>0.33286740870061149</v>
      </c>
      <c r="P57" s="14">
        <f t="shared" si="8"/>
        <v>39.893026949952024</v>
      </c>
      <c r="Q57" s="15">
        <f t="shared" si="16"/>
        <v>39.893026949952024</v>
      </c>
      <c r="R57" s="14">
        <f t="shared" si="9"/>
        <v>31.359372936950084</v>
      </c>
      <c r="S57" s="15">
        <f t="shared" si="17"/>
        <v>31.359372936950084</v>
      </c>
      <c r="T57" s="14">
        <f t="shared" si="10"/>
        <v>28.388644250484408</v>
      </c>
      <c r="U57" s="15">
        <f t="shared" si="18"/>
        <v>28.388644250484408</v>
      </c>
      <c r="V57" s="14">
        <f t="shared" si="11"/>
        <v>22.125511352394334</v>
      </c>
      <c r="W57" s="15">
        <f t="shared" si="19"/>
        <v>22.125511352394334</v>
      </c>
      <c r="X57" s="14">
        <f t="shared" si="12"/>
        <v>0.30896715335821684</v>
      </c>
      <c r="Y57" s="15">
        <f t="shared" si="20"/>
        <v>0.30896715335821684</v>
      </c>
      <c r="Z57" s="15">
        <f>IF($M57="","",IF(OR(M57&lt;=$B$19,$B$19=""),VLOOKUP(I57,'RP2014 Mortality Tables'!A58:P128,IF($B$11="Male",13,14))*$B$17-'Probability Analysis'!J57*$B$18,0))</f>
        <v>0</v>
      </c>
    </row>
    <row r="58" spans="9:26" x14ac:dyDescent="0.2">
      <c r="I58" s="12">
        <f t="shared" si="13"/>
        <v>115</v>
      </c>
      <c r="J58" s="29">
        <f>IF(I58="","",(1-VLOOKUP(I58,'RP2014 Mortality Tables'!$A$4:$P$74,IF($B$11="Male",15,16)))/(1-VLOOKUP($B$12,'RP2014 Mortality Tables'!$A$4:$P$74,IF($B$11="Male",15,16))))</f>
        <v>3.5046842371436102E-6</v>
      </c>
      <c r="K58" s="12">
        <f t="shared" si="14"/>
        <v>110</v>
      </c>
      <c r="L58" s="29">
        <f>IF(K58="","",(1-VLOOKUP(K58,'RP2014 Mortality Tables'!$A$4:$P$74,IF($B$14="Male",15,16)))/(1-VLOOKUP($B$15,'RP2014 Mortality Tables'!$A$4:$P$74,IF($B$14="Male",15,16)))*(1-J58))</f>
        <v>5.529423432962308E-4</v>
      </c>
      <c r="M58" s="13">
        <f t="shared" si="21"/>
        <v>56</v>
      </c>
      <c r="N58" s="14">
        <f t="shared" si="7"/>
        <v>0.16643370435030574</v>
      </c>
      <c r="O58" s="15">
        <f t="shared" si="15"/>
        <v>0.16643370435030574</v>
      </c>
      <c r="P58" s="14">
        <f t="shared" si="8"/>
        <v>21.410234215352837</v>
      </c>
      <c r="Q58" s="15">
        <f t="shared" si="16"/>
        <v>21.410234215352837</v>
      </c>
      <c r="R58" s="14">
        <f t="shared" si="9"/>
        <v>16.827710616165319</v>
      </c>
      <c r="S58" s="15">
        <f t="shared" si="17"/>
        <v>16.827710616165319</v>
      </c>
      <c r="T58" s="14">
        <f t="shared" si="10"/>
        <v>15.232425391834584</v>
      </c>
      <c r="U58" s="15">
        <f t="shared" si="18"/>
        <v>15.232425391834584</v>
      </c>
      <c r="V58" s="14">
        <f t="shared" si="11"/>
        <v>11.869114570444998</v>
      </c>
      <c r="W58" s="15">
        <f t="shared" si="19"/>
        <v>11.869114570444998</v>
      </c>
      <c r="X58" s="14">
        <f t="shared" si="12"/>
        <v>0.15448357667910842</v>
      </c>
      <c r="Y58" s="15">
        <f t="shared" si="20"/>
        <v>0.15448357667910842</v>
      </c>
      <c r="Z58" s="15">
        <f>IF($M58="","",IF(OR(M58&lt;=$B$19,$B$19=""),VLOOKUP(I58,'RP2014 Mortality Tables'!A59:P129,IF($B$11="Male",13,14))*$B$17-'Probability Analysis'!J58*$B$18,0))</f>
        <v>0</v>
      </c>
    </row>
    <row r="59" spans="9:26" x14ac:dyDescent="0.2">
      <c r="I59" s="12">
        <f t="shared" si="13"/>
        <v>116</v>
      </c>
      <c r="J59" s="29">
        <f>IF(I59="","",(1-VLOOKUP(I59,'RP2014 Mortality Tables'!$A$4:$P$74,IF($B$11="Male",15,16)))/(1-VLOOKUP($B$12,'RP2014 Mortality Tables'!$A$4:$P$74,IF($B$11="Male",15,16))))</f>
        <v>1.7523421185132025E-6</v>
      </c>
      <c r="K59" s="12">
        <f t="shared" si="14"/>
        <v>111</v>
      </c>
      <c r="L59" s="29">
        <f>IF(K59="","",(1-VLOOKUP(K59,'RP2014 Mortality Tables'!$A$4:$P$74,IF($B$14="Male",15,16)))/(1-VLOOKUP($B$15,'RP2014 Mortality Tables'!$A$4:$P$74,IF($B$14="Male",15,16)))*(1-J59))</f>
        <v>2.883024312306973E-4</v>
      </c>
      <c r="M59" s="13">
        <f t="shared" si="21"/>
        <v>57</v>
      </c>
      <c r="N59" s="14">
        <f t="shared" si="7"/>
        <v>8.3216852172369904E-2</v>
      </c>
      <c r="O59" s="15">
        <f t="shared" si="15"/>
        <v>8.3216852172369904E-2</v>
      </c>
      <c r="P59" s="14">
        <f t="shared" si="8"/>
        <v>11.1603446966301</v>
      </c>
      <c r="Q59" s="15">
        <f t="shared" si="16"/>
        <v>11.1603446966301</v>
      </c>
      <c r="R59" s="14">
        <f t="shared" si="9"/>
        <v>8.7708990052828817</v>
      </c>
      <c r="S59" s="15">
        <f t="shared" si="17"/>
        <v>8.7708990052828817</v>
      </c>
      <c r="T59" s="14">
        <f t="shared" si="10"/>
        <v>7.9390702151821761</v>
      </c>
      <c r="U59" s="15">
        <f t="shared" si="18"/>
        <v>7.9390702151821761</v>
      </c>
      <c r="V59" s="14">
        <f t="shared" si="11"/>
        <v>6.1853406519755572</v>
      </c>
      <c r="W59" s="15">
        <f t="shared" si="19"/>
        <v>6.1853406519755572</v>
      </c>
      <c r="X59" s="14">
        <f t="shared" si="12"/>
        <v>7.7241788336971054E-2</v>
      </c>
      <c r="Y59" s="15">
        <f t="shared" si="20"/>
        <v>7.7241788336971054E-2</v>
      </c>
      <c r="Z59" s="15">
        <f>IF($M59="","",IF(OR(M59&lt;=$B$19,$B$19=""),VLOOKUP(I59,'RP2014 Mortality Tables'!A60:P130,IF($B$11="Male",13,14))*$B$17-'Probability Analysis'!J59*$B$18,0))</f>
        <v>0</v>
      </c>
    </row>
    <row r="60" spans="9:26" x14ac:dyDescent="0.2">
      <c r="I60" s="12">
        <f t="shared" si="13"/>
        <v>117</v>
      </c>
      <c r="J60" s="29">
        <f>IF(I60="","",(1-VLOOKUP(I60,'RP2014 Mortality Tables'!$A$4:$P$74,IF($B$11="Male",15,16)))/(1-VLOOKUP($B$12,'RP2014 Mortality Tables'!$A$4:$P$74,IF($B$11="Male",15,16))))</f>
        <v>8.7617105925660124E-7</v>
      </c>
      <c r="K60" s="12">
        <f t="shared" si="14"/>
        <v>112</v>
      </c>
      <c r="L60" s="29">
        <f>IF(K60="","",(1-VLOOKUP(K60,'RP2014 Mortality Tables'!$A$4:$P$74,IF($B$14="Male",15,16)))/(1-VLOOKUP($B$15,'RP2014 Mortality Tables'!$A$4:$P$74,IF($B$14="Male",15,16)))*(1-J60))</f>
        <v>1.4612996323579378E-4</v>
      </c>
      <c r="M60" s="13">
        <f t="shared" si="21"/>
        <v>58</v>
      </c>
      <c r="N60" s="14">
        <f t="shared" si="7"/>
        <v>4.1608426086184952E-2</v>
      </c>
      <c r="O60" s="15">
        <f t="shared" si="15"/>
        <v>4.1608426086184952E-2</v>
      </c>
      <c r="P60" s="14">
        <f t="shared" si="8"/>
        <v>5.6563079873076791</v>
      </c>
      <c r="Q60" s="15">
        <f t="shared" si="16"/>
        <v>5.6563079873076791</v>
      </c>
      <c r="R60" s="14">
        <f t="shared" si="9"/>
        <v>4.4451641392194983</v>
      </c>
      <c r="S60" s="15">
        <f t="shared" si="17"/>
        <v>4.4451641392194983</v>
      </c>
      <c r="T60" s="14">
        <f t="shared" si="10"/>
        <v>4.0235321941678608</v>
      </c>
      <c r="U60" s="15">
        <f t="shared" si="18"/>
        <v>4.0235321941678608</v>
      </c>
      <c r="V60" s="14">
        <f t="shared" si="11"/>
        <v>3.1346131966306738</v>
      </c>
      <c r="W60" s="15">
        <f t="shared" si="19"/>
        <v>3.1346131966306738</v>
      </c>
      <c r="X60" s="14">
        <f t="shared" si="12"/>
        <v>3.8620894168485527E-2</v>
      </c>
      <c r="Y60" s="15">
        <f t="shared" si="20"/>
        <v>3.8620894168485527E-2</v>
      </c>
      <c r="Z60" s="15">
        <f>IF($M60="","",IF(OR(M60&lt;=$B$19,$B$19=""),VLOOKUP(I60,'RP2014 Mortality Tables'!A61:P131,IF($B$11="Male",13,14))*$B$17-'Probability Analysis'!J60*$B$18,0))</f>
        <v>0</v>
      </c>
    </row>
    <row r="61" spans="9:26" x14ac:dyDescent="0.2">
      <c r="I61" s="12">
        <f t="shared" si="13"/>
        <v>118</v>
      </c>
      <c r="J61" s="29">
        <f>IF(I61="","",(1-VLOOKUP(I61,'RP2014 Mortality Tables'!$A$4:$P$74,IF($B$11="Male",15,16)))/(1-VLOOKUP($B$12,'RP2014 Mortality Tables'!$A$4:$P$74,IF($B$11="Male",15,16))))</f>
        <v>4.3808552956969806E-7</v>
      </c>
      <c r="K61" s="12">
        <f t="shared" si="14"/>
        <v>113</v>
      </c>
      <c r="L61" s="29">
        <f>IF(K61="","",(1-VLOOKUP(K61,'RP2014 Mortality Tables'!$A$4:$P$74,IF($B$14="Male",15,16)))/(1-VLOOKUP($B$15,'RP2014 Mortality Tables'!$A$4:$P$74,IF($B$14="Male",15,16)))*(1-J61))</f>
        <v>7.3065013626636108E-5</v>
      </c>
      <c r="M61" s="13">
        <f t="shared" si="21"/>
        <v>59</v>
      </c>
      <c r="N61" s="14">
        <f t="shared" si="7"/>
        <v>2.0804213040309504E-2</v>
      </c>
      <c r="O61" s="15">
        <f t="shared" si="15"/>
        <v>2.0804213040309504E-2</v>
      </c>
      <c r="P61" s="14">
        <f t="shared" si="8"/>
        <v>2.8281552252416011</v>
      </c>
      <c r="Q61" s="15">
        <f t="shared" si="16"/>
        <v>2.8281552252416011</v>
      </c>
      <c r="R61" s="14">
        <f t="shared" si="9"/>
        <v>2.2225830355669758</v>
      </c>
      <c r="S61" s="15">
        <f t="shared" si="17"/>
        <v>2.2225830355669758</v>
      </c>
      <c r="T61" s="14">
        <f t="shared" si="10"/>
        <v>2.0117669705525318</v>
      </c>
      <c r="U61" s="15">
        <f t="shared" si="18"/>
        <v>2.0117669705525318</v>
      </c>
      <c r="V61" s="14">
        <f t="shared" si="11"/>
        <v>1.5673072767917018</v>
      </c>
      <c r="W61" s="15">
        <f t="shared" si="19"/>
        <v>1.5673072767917018</v>
      </c>
      <c r="X61" s="14">
        <f t="shared" si="12"/>
        <v>1.9310447081659611E-2</v>
      </c>
      <c r="Y61" s="15">
        <f t="shared" si="20"/>
        <v>1.9310447081659611E-2</v>
      </c>
      <c r="Z61" s="15">
        <f>IF($M61="","",IF(OR(M61&lt;=$B$19,$B$19=""),VLOOKUP(I61,'RP2014 Mortality Tables'!A62:P132,IF($B$11="Male",13,14))*$B$17-'Probability Analysis'!J61*$B$18,0))</f>
        <v>0</v>
      </c>
    </row>
    <row r="62" spans="9:26" x14ac:dyDescent="0.2">
      <c r="I62" s="12">
        <f t="shared" si="13"/>
        <v>119</v>
      </c>
      <c r="J62" s="29">
        <f>IF(I62="","",(1-VLOOKUP(I62,'RP2014 Mortality Tables'!$A$4:$P$74,IF($B$11="Male",15,16)))/(1-VLOOKUP($B$12,'RP2014 Mortality Tables'!$A$4:$P$74,IF($B$11="Male",15,16))))</f>
        <v>2.1904276478484903E-7</v>
      </c>
      <c r="K62" s="12">
        <f t="shared" si="14"/>
        <v>114</v>
      </c>
      <c r="L62" s="29">
        <f>IF(K62="","",(1-VLOOKUP(K62,'RP2014 Mortality Tables'!$A$4:$P$74,IF($B$14="Male",15,16)))/(1-VLOOKUP($B$15,'RP2014 Mortality Tables'!$A$4:$P$74,IF($B$14="Male",15,16)))*(1-J62))</f>
        <v>3.6532514815446636E-5</v>
      </c>
      <c r="M62" s="13">
        <f t="shared" si="21"/>
        <v>60</v>
      </c>
      <c r="N62" s="14">
        <f t="shared" si="7"/>
        <v>1.0402106520154752E-2</v>
      </c>
      <c r="O62" s="15">
        <f t="shared" si="15"/>
        <v>1.0402106520154752E-2</v>
      </c>
      <c r="P62" s="14">
        <f t="shared" si="8"/>
        <v>1.4140779205161411</v>
      </c>
      <c r="Q62" s="15">
        <f t="shared" si="16"/>
        <v>1.4140779205161411</v>
      </c>
      <c r="R62" s="14">
        <f t="shared" si="9"/>
        <v>1.1112917592716876</v>
      </c>
      <c r="S62" s="15">
        <f t="shared" si="17"/>
        <v>1.1112917592716876</v>
      </c>
      <c r="T62" s="14">
        <f t="shared" si="10"/>
        <v>1.0058837036424817</v>
      </c>
      <c r="U62" s="15">
        <f t="shared" si="18"/>
        <v>1.0058837036424817</v>
      </c>
      <c r="V62" s="14">
        <f t="shared" si="11"/>
        <v>0.78365380801437146</v>
      </c>
      <c r="W62" s="15">
        <f t="shared" si="19"/>
        <v>0.78365380801437146</v>
      </c>
      <c r="X62" s="14">
        <f t="shared" si="12"/>
        <v>9.6552235408298055E-3</v>
      </c>
      <c r="Y62" s="15">
        <f t="shared" si="20"/>
        <v>9.6552235408298055E-3</v>
      </c>
      <c r="Z62" s="15">
        <f>IF($M62="","",IF(OR(M62&lt;=$B$19,$B$19=""),VLOOKUP(I62,'RP2014 Mortality Tables'!A63:P133,IF($B$11="Male",13,14))*$B$17-'Probability Analysis'!J62*$B$18,0))</f>
        <v>0</v>
      </c>
    </row>
    <row r="63" spans="9:26" x14ac:dyDescent="0.2">
      <c r="I63" s="12">
        <f t="shared" si="13"/>
        <v>120</v>
      </c>
      <c r="J63" s="29">
        <f>IF(I63="","",(1-VLOOKUP(I63,'RP2014 Mortality Tables'!$A$4:$P$74,IF($B$11="Male",15,16)))/(1-VLOOKUP($B$12,'RP2014 Mortality Tables'!$A$4:$P$74,IF($B$11="Male",15,16))))</f>
        <v>0</v>
      </c>
      <c r="K63" s="12">
        <f t="shared" si="14"/>
        <v>115</v>
      </c>
      <c r="L63" s="29">
        <f>IF(K63="","",(1-VLOOKUP(K63,'RP2014 Mortality Tables'!$A$4:$P$74,IF($B$14="Male",15,16)))/(1-VLOOKUP($B$15,'RP2014 Mortality Tables'!$A$4:$P$74,IF($B$14="Male",15,16)))*(1-J63))</f>
        <v>1.826626140881572E-5</v>
      </c>
      <c r="M63" s="13">
        <f t="shared" si="21"/>
        <v>61</v>
      </c>
      <c r="N63" s="14">
        <f t="shared" si="7"/>
        <v>0</v>
      </c>
      <c r="O63" s="15">
        <f t="shared" si="15"/>
        <v>0</v>
      </c>
      <c r="P63" s="14">
        <f t="shared" si="8"/>
        <v>0.70282509502335166</v>
      </c>
      <c r="Q63" s="15">
        <f t="shared" si="16"/>
        <v>0.70282509502335166</v>
      </c>
      <c r="R63" s="14">
        <f t="shared" si="9"/>
        <v>0.55123915268277235</v>
      </c>
      <c r="S63" s="15">
        <f t="shared" si="17"/>
        <v>0.55123915268277235</v>
      </c>
      <c r="T63" s="14">
        <f t="shared" si="10"/>
        <v>0.49845917111143034</v>
      </c>
      <c r="U63" s="15">
        <f t="shared" si="18"/>
        <v>0.49845917111143034</v>
      </c>
      <c r="V63" s="14">
        <f t="shared" si="11"/>
        <v>0.3871840104737167</v>
      </c>
      <c r="W63" s="15">
        <f t="shared" si="19"/>
        <v>0.3871840104737167</v>
      </c>
      <c r="X63" s="14">
        <f t="shared" si="12"/>
        <v>0</v>
      </c>
      <c r="Y63" s="15">
        <f t="shared" si="20"/>
        <v>0</v>
      </c>
      <c r="Z63" s="15">
        <f>IF($M63="","",IF(OR(M63&lt;=$B$19,$B$19=""),VLOOKUP(I63,'RP2014 Mortality Tables'!A64:P134,IF($B$11="Male",13,14))*$B$17-'Probability Analysis'!J63*$B$18,0))</f>
        <v>0</v>
      </c>
    </row>
    <row r="64" spans="9:26" x14ac:dyDescent="0.2">
      <c r="I64" s="12" t="str">
        <f t="shared" si="13"/>
        <v/>
      </c>
      <c r="J64" s="29" t="str">
        <f>IF(I64="","",(1-VLOOKUP(I64,'RP2014 Mortality Tables'!$A$4:$P$74,IF($B$11="Male",15,16)))/(1-VLOOKUP($B$12,'RP2014 Mortality Tables'!$A$4:$P$74,IF($B$11="Male",15,16))))</f>
        <v/>
      </c>
      <c r="K64" s="12" t="str">
        <f t="shared" si="14"/>
        <v/>
      </c>
      <c r="L64" s="29" t="str">
        <f>IF(K64="","",(1-VLOOKUP(K64,'RP2014 Mortality Tables'!$A$4:$P$74,IF($B$14="Male",15,16)))/(1-VLOOKUP($B$15,'RP2014 Mortality Tables'!$A$4:$P$74,IF($B$14="Male",15,16)))*(1-J64))</f>
        <v/>
      </c>
      <c r="M64" s="13" t="str">
        <f t="shared" si="21"/>
        <v/>
      </c>
      <c r="N64" s="14" t="str">
        <f t="shared" si="7"/>
        <v/>
      </c>
      <c r="O64" s="15" t="str">
        <f t="shared" si="15"/>
        <v/>
      </c>
      <c r="P64" s="14" t="str">
        <f t="shared" si="8"/>
        <v/>
      </c>
      <c r="Q64" s="15" t="str">
        <f t="shared" si="16"/>
        <v/>
      </c>
      <c r="R64" s="14" t="str">
        <f t="shared" si="9"/>
        <v/>
      </c>
      <c r="S64" s="15" t="str">
        <f t="shared" si="17"/>
        <v/>
      </c>
      <c r="T64" s="14" t="str">
        <f t="shared" si="10"/>
        <v/>
      </c>
      <c r="U64" s="15" t="str">
        <f t="shared" si="18"/>
        <v/>
      </c>
      <c r="V64" s="14" t="str">
        <f t="shared" si="11"/>
        <v/>
      </c>
      <c r="W64" s="15" t="str">
        <f t="shared" si="19"/>
        <v/>
      </c>
      <c r="X64" s="14" t="str">
        <f t="shared" si="12"/>
        <v/>
      </c>
      <c r="Y64" s="15" t="str">
        <f t="shared" si="20"/>
        <v/>
      </c>
      <c r="Z64" s="15" t="str">
        <f>IF($M64="","",IF(OR(M64&lt;=$B$19,$B$19=""),VLOOKUP(I64,'RP2014 Mortality Tables'!A65:P135,IF($B$11="Male",13,14))*$B$17-'Probability Analysis'!J64*$B$18,0))</f>
        <v/>
      </c>
    </row>
    <row r="65" spans="1:26" x14ac:dyDescent="0.2">
      <c r="I65" s="12" t="str">
        <f t="shared" si="13"/>
        <v/>
      </c>
      <c r="J65" s="29" t="str">
        <f>IF(I65="","",(1-VLOOKUP(I65,'RP2014 Mortality Tables'!$A$4:$P$74,IF($B$11="Male",15,16)))/(1-VLOOKUP($B$12,'RP2014 Mortality Tables'!$A$4:$P$74,IF($B$11="Male",15,16))))</f>
        <v/>
      </c>
      <c r="K65" s="12" t="str">
        <f t="shared" si="14"/>
        <v/>
      </c>
      <c r="L65" s="29" t="str">
        <f>IF(K65="","",(1-VLOOKUP(K65,'RP2014 Mortality Tables'!$A$4:$P$74,IF($B$14="Male",15,16)))/(1-VLOOKUP($B$15,'RP2014 Mortality Tables'!$A$4:$P$74,IF($B$14="Male",15,16)))*(1-J65))</f>
        <v/>
      </c>
      <c r="M65" s="13" t="str">
        <f t="shared" si="21"/>
        <v/>
      </c>
      <c r="N65" s="14" t="str">
        <f t="shared" si="7"/>
        <v/>
      </c>
      <c r="O65" s="15" t="str">
        <f t="shared" si="15"/>
        <v/>
      </c>
      <c r="P65" s="14" t="str">
        <f t="shared" si="8"/>
        <v/>
      </c>
      <c r="Q65" s="15" t="str">
        <f t="shared" si="16"/>
        <v/>
      </c>
      <c r="R65" s="14" t="str">
        <f t="shared" si="9"/>
        <v/>
      </c>
      <c r="S65" s="15" t="str">
        <f t="shared" si="17"/>
        <v/>
      </c>
      <c r="T65" s="14" t="str">
        <f t="shared" si="10"/>
        <v/>
      </c>
      <c r="U65" s="15" t="str">
        <f t="shared" si="18"/>
        <v/>
      </c>
      <c r="V65" s="14" t="str">
        <f t="shared" si="11"/>
        <v/>
      </c>
      <c r="W65" s="15" t="str">
        <f t="shared" si="19"/>
        <v/>
      </c>
      <c r="X65" s="14" t="str">
        <f t="shared" si="12"/>
        <v/>
      </c>
      <c r="Y65" s="15" t="str">
        <f t="shared" si="20"/>
        <v/>
      </c>
      <c r="Z65" s="15" t="str">
        <f>IF($M65="","",IF(OR(M65&lt;=$B$19,$B$19=""),VLOOKUP(I65,'RP2014 Mortality Tables'!A66:P136,IF($B$11="Male",13,14))*$B$17-'Probability Analysis'!J65*$B$18,0))</f>
        <v/>
      </c>
    </row>
    <row r="66" spans="1:26" x14ac:dyDescent="0.2">
      <c r="I66" s="12" t="str">
        <f t="shared" si="13"/>
        <v/>
      </c>
      <c r="J66" s="29" t="str">
        <f>IF(I66="","",(1-VLOOKUP(I66,'RP2014 Mortality Tables'!$A$4:$P$74,IF($B$11="Male",15,16)))/(1-VLOOKUP($B$12,'RP2014 Mortality Tables'!$A$4:$P$74,IF($B$11="Male",15,16))))</f>
        <v/>
      </c>
      <c r="K66" s="12" t="str">
        <f t="shared" si="14"/>
        <v/>
      </c>
      <c r="L66" s="29" t="str">
        <f>IF(K66="","",(1-VLOOKUP(K66,'RP2014 Mortality Tables'!$A$4:$P$74,IF($B$14="Male",15,16)))/(1-VLOOKUP($B$15,'RP2014 Mortality Tables'!$A$4:$P$74,IF($B$14="Male",15,16)))*(1-J66))</f>
        <v/>
      </c>
      <c r="M66" s="13" t="str">
        <f t="shared" si="21"/>
        <v/>
      </c>
      <c r="N66" s="14" t="str">
        <f t="shared" si="7"/>
        <v/>
      </c>
      <c r="O66" s="15" t="str">
        <f t="shared" si="15"/>
        <v/>
      </c>
      <c r="P66" s="14" t="str">
        <f t="shared" si="8"/>
        <v/>
      </c>
      <c r="Q66" s="15" t="str">
        <f t="shared" si="16"/>
        <v/>
      </c>
      <c r="R66" s="14" t="str">
        <f t="shared" si="9"/>
        <v/>
      </c>
      <c r="S66" s="15" t="str">
        <f t="shared" si="17"/>
        <v/>
      </c>
      <c r="T66" s="14" t="str">
        <f t="shared" si="10"/>
        <v/>
      </c>
      <c r="U66" s="15" t="str">
        <f t="shared" si="18"/>
        <v/>
      </c>
      <c r="V66" s="14" t="str">
        <f t="shared" si="11"/>
        <v/>
      </c>
      <c r="W66" s="15" t="str">
        <f t="shared" si="19"/>
        <v/>
      </c>
      <c r="X66" s="14" t="str">
        <f t="shared" si="12"/>
        <v/>
      </c>
      <c r="Y66" s="15" t="str">
        <f t="shared" si="20"/>
        <v/>
      </c>
      <c r="Z66" s="15" t="str">
        <f>IF($M66="","",IF(OR(M66&lt;=$B$19,$B$19=""),VLOOKUP(I66,'RP2014 Mortality Tables'!A67:P137,IF($B$11="Male",13,14))*$B$17-'Probability Analysis'!J66*$B$18,0))</f>
        <v/>
      </c>
    </row>
    <row r="67" spans="1:26" x14ac:dyDescent="0.2">
      <c r="I67" s="12" t="str">
        <f t="shared" si="13"/>
        <v/>
      </c>
      <c r="J67" s="29" t="str">
        <f>IF(I67="","",(1-VLOOKUP(I67,'RP2014 Mortality Tables'!$A$4:$P$74,IF($B$11="Male",15,16)))/(1-VLOOKUP($B$12,'RP2014 Mortality Tables'!$A$4:$P$74,IF($B$11="Male",15,16))))</f>
        <v/>
      </c>
      <c r="K67" s="12" t="str">
        <f t="shared" si="14"/>
        <v/>
      </c>
      <c r="L67" s="29" t="str">
        <f>IF(K67="","",(1-VLOOKUP(K67,'RP2014 Mortality Tables'!$A$4:$P$74,IF($B$14="Male",15,16)))/(1-VLOOKUP($B$15,'RP2014 Mortality Tables'!$A$4:$P$74,IF($B$14="Male",15,16)))*(1-J67))</f>
        <v/>
      </c>
      <c r="M67" s="13" t="str">
        <f t="shared" si="21"/>
        <v/>
      </c>
      <c r="N67" s="14" t="str">
        <f t="shared" si="7"/>
        <v/>
      </c>
      <c r="O67" s="15" t="str">
        <f t="shared" ref="O67:O73" si="22">IF($M67="","",N67+$Z67)</f>
        <v/>
      </c>
      <c r="P67" s="14" t="str">
        <f t="shared" si="8"/>
        <v/>
      </c>
      <c r="Q67" s="15" t="str">
        <f t="shared" ref="Q67:Q73" si="23">IF($M67="","",P67+$Z67)</f>
        <v/>
      </c>
      <c r="R67" s="14" t="str">
        <f t="shared" si="9"/>
        <v/>
      </c>
      <c r="S67" s="15" t="str">
        <f t="shared" ref="S67:S73" si="24">IF($M67="","",R67+$Z67)</f>
        <v/>
      </c>
      <c r="T67" s="14" t="str">
        <f t="shared" si="10"/>
        <v/>
      </c>
      <c r="U67" s="15" t="str">
        <f t="shared" ref="U67:U73" si="25">IF($M67="","",T67+$Z67)</f>
        <v/>
      </c>
      <c r="V67" s="14" t="str">
        <f t="shared" si="11"/>
        <v/>
      </c>
      <c r="W67" s="15" t="str">
        <f t="shared" ref="W67:W73" si="26">IF($M67="","",V67+$Z67)</f>
        <v/>
      </c>
      <c r="X67" s="14" t="str">
        <f t="shared" si="12"/>
        <v/>
      </c>
      <c r="Y67" s="15" t="str">
        <f t="shared" ref="Y67:Y73" si="27">IF($M67="","",X67+$Z67)</f>
        <v/>
      </c>
      <c r="Z67" s="15" t="str">
        <f>IF($M67="","",IF(OR(M67&lt;=$B$19,$B$19=""),VLOOKUP(I67,'RP2014 Mortality Tables'!A68:P138,IF($B$11="Male",13,14))*$B$17-'Probability Analysis'!J67*$B$18,0))</f>
        <v/>
      </c>
    </row>
    <row r="68" spans="1:26" x14ac:dyDescent="0.2">
      <c r="I68" s="12" t="str">
        <f t="shared" si="13"/>
        <v/>
      </c>
      <c r="J68" s="29" t="str">
        <f>IF(I68="","",(1-VLOOKUP(I68,'RP2014 Mortality Tables'!$A$4:$P$74,IF($B$11="Male",15,16)))/(1-VLOOKUP($B$12,'RP2014 Mortality Tables'!$A$4:$P$74,IF($B$11="Male",15,16))))</f>
        <v/>
      </c>
      <c r="K68" s="12" t="str">
        <f t="shared" si="14"/>
        <v/>
      </c>
      <c r="L68" s="29" t="str">
        <f>IF(K68="","",(1-VLOOKUP(K68,'RP2014 Mortality Tables'!$A$4:$P$74,IF($B$14="Male",15,16)))/(1-VLOOKUP($B$15,'RP2014 Mortality Tables'!$A$4:$P$74,IF($B$14="Male",15,16)))*(1-J68))</f>
        <v/>
      </c>
      <c r="M68" s="13" t="str">
        <f t="shared" ref="M68:M73" si="28">IF(OR(I68="",K68=""),"",M67+1)</f>
        <v/>
      </c>
      <c r="N68" s="14" t="str">
        <f t="shared" ref="N68:N73" si="29">IF($M68="","",IF(M68&gt;$B$5,$B$3*J68+$B$3*$B$4*L68,$B$3))</f>
        <v/>
      </c>
      <c r="O68" s="15" t="str">
        <f t="shared" si="22"/>
        <v/>
      </c>
      <c r="P68" s="14" t="str">
        <f t="shared" ref="P68:P73" si="30">IF($M68="","",IF(M68&gt;$C$5,$C$3*J68+$C$3*$C$4*L68,$C$3))</f>
        <v/>
      </c>
      <c r="Q68" s="15" t="str">
        <f t="shared" si="23"/>
        <v/>
      </c>
      <c r="R68" s="14" t="str">
        <f t="shared" ref="R68:R73" si="31">IF($M68="","",IF(M68&gt;$D$5,$D$3*J68+$D$3*$D$4*L68,$D$3))</f>
        <v/>
      </c>
      <c r="S68" s="15" t="str">
        <f t="shared" si="24"/>
        <v/>
      </c>
      <c r="T68" s="14" t="str">
        <f t="shared" ref="T68:T73" si="32">IF($M68="","",IF(M68&gt;$E$5,$E$3*J68+$E$3*$E$4*L68,$E$3))</f>
        <v/>
      </c>
      <c r="U68" s="15" t="str">
        <f t="shared" si="25"/>
        <v/>
      </c>
      <c r="V68" s="14" t="str">
        <f t="shared" ref="V68:V73" si="33">IF($M68="","",IF(M68&gt;$F$5,$F$3*J68+$F$3*$F$4*L68,$F$3))</f>
        <v/>
      </c>
      <c r="W68" s="15" t="str">
        <f t="shared" si="26"/>
        <v/>
      </c>
      <c r="X68" s="14" t="str">
        <f t="shared" ref="X68:X73" si="34">IF($M68="","",IF(M68&gt;$G$5,$G$3*J68+$G$3*$G$4*L68,$G$3))</f>
        <v/>
      </c>
      <c r="Y68" s="15" t="str">
        <f t="shared" si="27"/>
        <v/>
      </c>
      <c r="Z68" s="15" t="str">
        <f>IF($M68="","",IF(OR(M68&lt;=$B$19,$B$19=""),VLOOKUP(I68,'RP2014 Mortality Tables'!A69:P139,IF($B$11="Male",13,14))*$B$17-'Probability Analysis'!J68*$B$18,0))</f>
        <v/>
      </c>
    </row>
    <row r="69" spans="1:26" x14ac:dyDescent="0.2">
      <c r="I69" s="12" t="str">
        <f>IF(I68="","",IF(OR(I68+1&gt;120,K68+1&gt;120),"",I68+1))</f>
        <v/>
      </c>
      <c r="J69" s="29" t="str">
        <f>IF(I69="","",(1-VLOOKUP(I69,'RP2014 Mortality Tables'!$A$4:$P$74,IF($B$11="Male",15,16)))/(1-VLOOKUP($B$12,'RP2014 Mortality Tables'!$A$4:$P$74,IF($B$11="Male",15,16))))</f>
        <v/>
      </c>
      <c r="K69" s="12" t="str">
        <f>IF(K68="","",IF(OR(K68+1&gt;120,I68+1&gt;120),"",K68+1))</f>
        <v/>
      </c>
      <c r="L69" s="29" t="str">
        <f>IF(K69="","",(1-VLOOKUP(K69,'RP2014 Mortality Tables'!$A$4:$P$74,IF($B$14="Male",15,16)))/(1-VLOOKUP($B$15,'RP2014 Mortality Tables'!$A$4:$P$74,IF($B$14="Male",15,16)))*(1-J69))</f>
        <v/>
      </c>
      <c r="M69" s="13" t="str">
        <f t="shared" si="28"/>
        <v/>
      </c>
      <c r="N69" s="14" t="str">
        <f t="shared" si="29"/>
        <v/>
      </c>
      <c r="O69" s="15" t="str">
        <f t="shared" si="22"/>
        <v/>
      </c>
      <c r="P69" s="14" t="str">
        <f t="shared" si="30"/>
        <v/>
      </c>
      <c r="Q69" s="15" t="str">
        <f t="shared" si="23"/>
        <v/>
      </c>
      <c r="R69" s="14" t="str">
        <f t="shared" si="31"/>
        <v/>
      </c>
      <c r="S69" s="15" t="str">
        <f t="shared" si="24"/>
        <v/>
      </c>
      <c r="T69" s="14" t="str">
        <f t="shared" si="32"/>
        <v/>
      </c>
      <c r="U69" s="15" t="str">
        <f t="shared" si="25"/>
        <v/>
      </c>
      <c r="V69" s="14" t="str">
        <f t="shared" si="33"/>
        <v/>
      </c>
      <c r="W69" s="15" t="str">
        <f t="shared" si="26"/>
        <v/>
      </c>
      <c r="X69" s="14" t="str">
        <f t="shared" si="34"/>
        <v/>
      </c>
      <c r="Y69" s="15" t="str">
        <f t="shared" si="27"/>
        <v/>
      </c>
      <c r="Z69" s="15" t="str">
        <f>IF($M69="","",IF(OR(M69&lt;=$B$19,$B$19=""),VLOOKUP(I69,'RP2014 Mortality Tables'!A70:P140,IF($B$11="Male",13,14))*$B$17-'Probability Analysis'!J69*$B$18,0))</f>
        <v/>
      </c>
    </row>
    <row r="70" spans="1:26" x14ac:dyDescent="0.2">
      <c r="I70" s="12" t="str">
        <f>IF(I69="","",IF(OR(I69+1&gt;120,K69+1&gt;120),"",I69+1))</f>
        <v/>
      </c>
      <c r="J70" s="29" t="str">
        <f>IF(I70="","",(1-VLOOKUP(I70,'RP2014 Mortality Tables'!$A$4:$P$74,IF($B$11="Male",15,16)))/(1-VLOOKUP($B$12,'RP2014 Mortality Tables'!$A$4:$P$74,IF($B$11="Male",15,16))))</f>
        <v/>
      </c>
      <c r="K70" s="12" t="str">
        <f>IF(K69="","",IF(OR(K69+1&gt;120,I69+1&gt;120),"",K69+1))</f>
        <v/>
      </c>
      <c r="L70" s="29" t="str">
        <f>IF(K70="","",(1-VLOOKUP(K70,'RP2014 Mortality Tables'!$A$4:$P$74,IF($B$14="Male",15,16)))/(1-VLOOKUP($B$15,'RP2014 Mortality Tables'!$A$4:$P$74,IF($B$14="Male",15,16)))*(1-J70))</f>
        <v/>
      </c>
      <c r="M70" s="13" t="str">
        <f t="shared" si="28"/>
        <v/>
      </c>
      <c r="N70" s="14" t="str">
        <f t="shared" si="29"/>
        <v/>
      </c>
      <c r="O70" s="15" t="str">
        <f t="shared" si="22"/>
        <v/>
      </c>
      <c r="P70" s="14" t="str">
        <f t="shared" si="30"/>
        <v/>
      </c>
      <c r="Q70" s="15" t="str">
        <f t="shared" si="23"/>
        <v/>
      </c>
      <c r="R70" s="14" t="str">
        <f t="shared" si="31"/>
        <v/>
      </c>
      <c r="S70" s="15" t="str">
        <f t="shared" si="24"/>
        <v/>
      </c>
      <c r="T70" s="14" t="str">
        <f t="shared" si="32"/>
        <v/>
      </c>
      <c r="U70" s="15" t="str">
        <f t="shared" si="25"/>
        <v/>
      </c>
      <c r="V70" s="14" t="str">
        <f t="shared" si="33"/>
        <v/>
      </c>
      <c r="W70" s="15" t="str">
        <f t="shared" si="26"/>
        <v/>
      </c>
      <c r="X70" s="14" t="str">
        <f t="shared" si="34"/>
        <v/>
      </c>
      <c r="Y70" s="15" t="str">
        <f t="shared" si="27"/>
        <v/>
      </c>
      <c r="Z70" s="15" t="str">
        <f>IF($M70="","",IF(OR(M70&lt;=$B$19,$B$19=""),VLOOKUP(I70,'RP2014 Mortality Tables'!A71:P141,IF($B$11="Male",13,14))*$B$17-'Probability Analysis'!J70*$B$18,0))</f>
        <v/>
      </c>
    </row>
    <row r="71" spans="1:26" x14ac:dyDescent="0.2">
      <c r="I71" s="12" t="str">
        <f>IF(I70="","",IF(OR(I70+1&gt;120,K70+1&gt;120),"",I70+1))</f>
        <v/>
      </c>
      <c r="J71" s="29" t="str">
        <f>IF(I71="","",(1-VLOOKUP(I71,'RP2014 Mortality Tables'!$A$4:$P$74,IF($B$11="Male",15,16)))/(1-VLOOKUP($B$12,'RP2014 Mortality Tables'!$A$4:$P$74,IF($B$11="Male",15,16))))</f>
        <v/>
      </c>
      <c r="K71" s="12" t="str">
        <f>IF(K70="","",IF(OR(K70+1&gt;120,I70+1&gt;120),"",K70+1))</f>
        <v/>
      </c>
      <c r="L71" s="29" t="str">
        <f>IF(K71="","",(1-VLOOKUP(K71,'RP2014 Mortality Tables'!$A$4:$P$74,IF($B$14="Male",15,16)))/(1-VLOOKUP($B$15,'RP2014 Mortality Tables'!$A$4:$P$74,IF($B$14="Male",15,16)))*(1-J71))</f>
        <v/>
      </c>
      <c r="M71" s="13" t="str">
        <f t="shared" si="28"/>
        <v/>
      </c>
      <c r="N71" s="14" t="str">
        <f t="shared" si="29"/>
        <v/>
      </c>
      <c r="O71" s="15" t="str">
        <f t="shared" si="22"/>
        <v/>
      </c>
      <c r="P71" s="14" t="str">
        <f t="shared" si="30"/>
        <v/>
      </c>
      <c r="Q71" s="15" t="str">
        <f t="shared" si="23"/>
        <v/>
      </c>
      <c r="R71" s="14" t="str">
        <f t="shared" si="31"/>
        <v/>
      </c>
      <c r="S71" s="15" t="str">
        <f t="shared" si="24"/>
        <v/>
      </c>
      <c r="T71" s="14" t="str">
        <f t="shared" si="32"/>
        <v/>
      </c>
      <c r="U71" s="15" t="str">
        <f t="shared" si="25"/>
        <v/>
      </c>
      <c r="V71" s="14" t="str">
        <f t="shared" si="33"/>
        <v/>
      </c>
      <c r="W71" s="15" t="str">
        <f t="shared" si="26"/>
        <v/>
      </c>
      <c r="X71" s="14" t="str">
        <f t="shared" si="34"/>
        <v/>
      </c>
      <c r="Y71" s="15" t="str">
        <f t="shared" si="27"/>
        <v/>
      </c>
      <c r="Z71" s="15" t="str">
        <f>IF($M71="","",IF(OR(M71&lt;=$B$19,$B$19=""),VLOOKUP(I71,'RP2014 Mortality Tables'!A72:P142,IF($B$11="Male",13,14))*$B$17-'Probability Analysis'!J71*$B$18,0))</f>
        <v/>
      </c>
    </row>
    <row r="72" spans="1:26" x14ac:dyDescent="0.2">
      <c r="I72" s="12" t="str">
        <f>IF(I71="","",IF(OR(I71+1&gt;120,K71+1&gt;120),"",I71+1))</f>
        <v/>
      </c>
      <c r="J72" s="29" t="str">
        <f>IF(I72="","",(1-VLOOKUP(I72,'RP2014 Mortality Tables'!$A$4:$P$74,IF($B$11="Male",15,16)))/(1-VLOOKUP($B$12,'RP2014 Mortality Tables'!$A$4:$P$74,IF($B$11="Male",15,16))))</f>
        <v/>
      </c>
      <c r="K72" s="12" t="str">
        <f>IF(K71="","",IF(OR(K71+1&gt;120,I71+1&gt;120),"",K71+1))</f>
        <v/>
      </c>
      <c r="L72" s="29" t="str">
        <f>IF(K72="","",(1-VLOOKUP(K72,'RP2014 Mortality Tables'!$A$4:$P$74,IF($B$14="Male",15,16)))/(1-VLOOKUP($B$15,'RP2014 Mortality Tables'!$A$4:$P$74,IF($B$14="Male",15,16)))*(1-J72))</f>
        <v/>
      </c>
      <c r="M72" s="13" t="str">
        <f t="shared" si="28"/>
        <v/>
      </c>
      <c r="N72" s="14" t="str">
        <f t="shared" si="29"/>
        <v/>
      </c>
      <c r="O72" s="15" t="str">
        <f t="shared" si="22"/>
        <v/>
      </c>
      <c r="P72" s="14" t="str">
        <f t="shared" si="30"/>
        <v/>
      </c>
      <c r="Q72" s="15" t="str">
        <f t="shared" si="23"/>
        <v/>
      </c>
      <c r="R72" s="14" t="str">
        <f t="shared" si="31"/>
        <v/>
      </c>
      <c r="S72" s="15" t="str">
        <f t="shared" si="24"/>
        <v/>
      </c>
      <c r="T72" s="14" t="str">
        <f t="shared" si="32"/>
        <v/>
      </c>
      <c r="U72" s="15" t="str">
        <f t="shared" si="25"/>
        <v/>
      </c>
      <c r="V72" s="14" t="str">
        <f t="shared" si="33"/>
        <v/>
      </c>
      <c r="W72" s="15" t="str">
        <f t="shared" si="26"/>
        <v/>
      </c>
      <c r="X72" s="14" t="str">
        <f t="shared" si="34"/>
        <v/>
      </c>
      <c r="Y72" s="15" t="str">
        <f t="shared" si="27"/>
        <v/>
      </c>
      <c r="Z72" s="15" t="str">
        <f>IF($M72="","",IF(OR(M72&lt;=$B$19,$B$19=""),VLOOKUP(I72,'RP2014 Mortality Tables'!A73:P143,IF($B$11="Male",13,14))*$B$17-'Probability Analysis'!J72*$B$18,0))</f>
        <v/>
      </c>
    </row>
    <row r="73" spans="1:26" s="40" customFormat="1" x14ac:dyDescent="0.2">
      <c r="A73" s="39"/>
      <c r="C73" s="41"/>
      <c r="D73" s="41"/>
      <c r="E73" s="41"/>
      <c r="F73" s="41"/>
      <c r="G73" s="41"/>
      <c r="I73" s="42" t="str">
        <f>IF(I72="","",IF(OR(I72+1&gt;120,K72+1&gt;120),"",I72+1))</f>
        <v/>
      </c>
      <c r="J73" s="43" t="str">
        <f>IF(I73="","",(1-VLOOKUP(I73,'RP2014 Mortality Tables'!$A$4:$P$74,IF($B$11="Male",15,16)))/(1-VLOOKUP($B$12,'RP2014 Mortality Tables'!$A$4:$P$74,IF($B$11="Male",15,16))))</f>
        <v/>
      </c>
      <c r="K73" s="42" t="str">
        <f>IF(K72="","",IF(OR(K72+1&gt;120,I72+1&gt;120),"",K72+1))</f>
        <v/>
      </c>
      <c r="L73" s="43" t="str">
        <f>IF(K73="","",(1-VLOOKUP(K73,'RP2014 Mortality Tables'!$A$4:$P$74,IF($B$14="Male",15,16)))/(1-VLOOKUP($B$15,'RP2014 Mortality Tables'!$A$4:$P$74,IF($B$14="Male",15,16)))*(1-J73))</f>
        <v/>
      </c>
      <c r="M73" s="42" t="str">
        <f t="shared" si="28"/>
        <v/>
      </c>
      <c r="N73" s="14" t="str">
        <f t="shared" si="29"/>
        <v/>
      </c>
      <c r="O73" s="44" t="str">
        <f t="shared" si="22"/>
        <v/>
      </c>
      <c r="P73" s="14" t="str">
        <f t="shared" si="30"/>
        <v/>
      </c>
      <c r="Q73" s="44" t="str">
        <f t="shared" si="23"/>
        <v/>
      </c>
      <c r="R73" s="14" t="str">
        <f t="shared" si="31"/>
        <v/>
      </c>
      <c r="S73" s="44" t="str">
        <f t="shared" si="24"/>
        <v/>
      </c>
      <c r="T73" s="14" t="str">
        <f t="shared" si="32"/>
        <v/>
      </c>
      <c r="U73" s="44" t="str">
        <f t="shared" si="25"/>
        <v/>
      </c>
      <c r="V73" s="14" t="str">
        <f t="shared" si="33"/>
        <v/>
      </c>
      <c r="W73" s="44" t="str">
        <f t="shared" si="26"/>
        <v/>
      </c>
      <c r="X73" s="14" t="str">
        <f t="shared" si="34"/>
        <v/>
      </c>
      <c r="Y73" s="44" t="str">
        <f t="shared" si="27"/>
        <v/>
      </c>
      <c r="Z73" s="15" t="str">
        <f>IF($M73="","",IF(OR(M73&lt;=$B$19,$B$19=""),VLOOKUP(I73,'RP2014 Mortality Tables'!A74:P144,IF($B$11="Male",13,14))*$B$17-'Probability Analysis'!J73*$B$18,0))</f>
        <v/>
      </c>
    </row>
    <row r="74" spans="1:26" x14ac:dyDescent="0.2">
      <c r="J74" s="29"/>
      <c r="L74" s="29"/>
    </row>
    <row r="75" spans="1:26" x14ac:dyDescent="0.2">
      <c r="J75" s="29"/>
      <c r="L75" s="29"/>
    </row>
    <row r="76" spans="1:26" x14ac:dyDescent="0.2">
      <c r="J76" s="29"/>
      <c r="L76" s="29"/>
    </row>
    <row r="77" spans="1:26" x14ac:dyDescent="0.2">
      <c r="J77" s="29"/>
      <c r="L77" s="29"/>
    </row>
    <row r="78" spans="1:26" x14ac:dyDescent="0.2">
      <c r="J78" s="29"/>
      <c r="L78" s="29"/>
    </row>
    <row r="79" spans="1:26" x14ac:dyDescent="0.2">
      <c r="J79" s="29"/>
      <c r="L79" s="29"/>
    </row>
    <row r="80" spans="1:26" x14ac:dyDescent="0.2">
      <c r="J80" s="29"/>
      <c r="L80" s="29"/>
    </row>
    <row r="81" spans="10:12" x14ac:dyDescent="0.2">
      <c r="J81" s="29"/>
      <c r="L81" s="29"/>
    </row>
    <row r="82" spans="10:12" x14ac:dyDescent="0.2">
      <c r="J82" s="29"/>
      <c r="L82" s="29"/>
    </row>
    <row r="83" spans="10:12" x14ac:dyDescent="0.2">
      <c r="J83" s="29"/>
      <c r="L83" s="29"/>
    </row>
    <row r="84" spans="10:12" x14ac:dyDescent="0.2">
      <c r="J84" s="29"/>
      <c r="L84" s="29"/>
    </row>
    <row r="85" spans="10:12" x14ac:dyDescent="0.2">
      <c r="J85" s="29"/>
      <c r="L85" s="29"/>
    </row>
    <row r="86" spans="10:12" x14ac:dyDescent="0.2">
      <c r="J86" s="29"/>
      <c r="L86" s="29"/>
    </row>
    <row r="87" spans="10:12" x14ac:dyDescent="0.2">
      <c r="J87" s="29"/>
      <c r="L87" s="29"/>
    </row>
    <row r="88" spans="10:12" x14ac:dyDescent="0.2">
      <c r="J88" s="29"/>
      <c r="L88" s="29"/>
    </row>
    <row r="89" spans="10:12" x14ac:dyDescent="0.2">
      <c r="J89" s="29"/>
      <c r="L89" s="29"/>
    </row>
    <row r="90" spans="10:12" x14ac:dyDescent="0.2">
      <c r="J90" s="29"/>
      <c r="L90" s="29"/>
    </row>
    <row r="91" spans="10:12" x14ac:dyDescent="0.2">
      <c r="J91" s="29"/>
      <c r="L91" s="29"/>
    </row>
    <row r="92" spans="10:12" x14ac:dyDescent="0.2">
      <c r="J92" s="29"/>
      <c r="L92" s="29"/>
    </row>
    <row r="93" spans="10:12" x14ac:dyDescent="0.2">
      <c r="J93" s="29"/>
      <c r="L93" s="29"/>
    </row>
    <row r="94" spans="10:12" x14ac:dyDescent="0.2">
      <c r="J94" s="29"/>
      <c r="L94" s="29"/>
    </row>
    <row r="95" spans="10:12" x14ac:dyDescent="0.2">
      <c r="J95" s="29"/>
      <c r="L95" s="29"/>
    </row>
    <row r="96" spans="10:12" x14ac:dyDescent="0.2">
      <c r="J96" s="29"/>
      <c r="L96" s="29"/>
    </row>
    <row r="97" spans="10:12" x14ac:dyDescent="0.2">
      <c r="J97" s="29"/>
      <c r="L97" s="29"/>
    </row>
    <row r="98" spans="10:12" x14ac:dyDescent="0.2">
      <c r="J98" s="29"/>
      <c r="L98" s="29"/>
    </row>
    <row r="99" spans="10:12" x14ac:dyDescent="0.2">
      <c r="J99" s="29"/>
      <c r="L99" s="29"/>
    </row>
    <row r="100" spans="10:12" x14ac:dyDescent="0.2">
      <c r="J100" s="29"/>
      <c r="L100" s="29"/>
    </row>
    <row r="101" spans="10:12" x14ac:dyDescent="0.2">
      <c r="J101" s="29"/>
      <c r="L101" s="29"/>
    </row>
    <row r="102" spans="10:12" x14ac:dyDescent="0.2">
      <c r="J102" s="29"/>
      <c r="L102" s="29"/>
    </row>
    <row r="103" spans="10:12" x14ac:dyDescent="0.2">
      <c r="J103" s="29"/>
      <c r="L103" s="29"/>
    </row>
    <row r="104" spans="10:12" x14ac:dyDescent="0.2">
      <c r="J104" s="29"/>
      <c r="L104" s="29"/>
    </row>
    <row r="105" spans="10:12" x14ac:dyDescent="0.2">
      <c r="J105" s="29"/>
      <c r="L105" s="29"/>
    </row>
    <row r="106" spans="10:12" x14ac:dyDescent="0.2">
      <c r="J106" s="29"/>
      <c r="L106" s="29"/>
    </row>
    <row r="107" spans="10:12" x14ac:dyDescent="0.2">
      <c r="J107" s="29"/>
      <c r="L107" s="29"/>
    </row>
    <row r="108" spans="10:12" x14ac:dyDescent="0.2">
      <c r="L108" s="29"/>
    </row>
    <row r="109" spans="10:12" x14ac:dyDescent="0.2">
      <c r="L109" s="29"/>
    </row>
    <row r="110" spans="10:12" x14ac:dyDescent="0.2">
      <c r="L110" s="29"/>
    </row>
    <row r="111" spans="10:12" x14ac:dyDescent="0.2">
      <c r="L111" s="29"/>
    </row>
    <row r="112" spans="10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</sheetData>
  <mergeCells count="14">
    <mergeCell ref="B19:C19"/>
    <mergeCell ref="B20:C20"/>
    <mergeCell ref="B21:C21"/>
    <mergeCell ref="I1:J1"/>
    <mergeCell ref="K1:L1"/>
    <mergeCell ref="B13:C13"/>
    <mergeCell ref="B14:C14"/>
    <mergeCell ref="B15:C15"/>
    <mergeCell ref="B17:C17"/>
    <mergeCell ref="B18:C18"/>
    <mergeCell ref="B10:C10"/>
    <mergeCell ref="B11:C11"/>
    <mergeCell ref="B12:C12"/>
    <mergeCell ref="A1:G1"/>
  </mergeCells>
  <conditionalFormatting sqref="B6:G7">
    <cfRule type="top10" dxfId="0" priority="1" rank="1"/>
  </conditionalFormatting>
  <dataValidations count="1">
    <dataValidation type="list" allowBlank="1" showInputMessage="1" showErrorMessage="1" sqref="B11 B14">
      <formula1>"Male, Female"</formula1>
    </dataValidation>
  </dataValidations>
  <printOptions horizontalCentered="1" verticalCentered="1"/>
  <pageMargins left="0" right="0" top="0.2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'RP2014 Mortality Tables'!$A$4:$A$74</xm:f>
          </x14:formula1>
          <xm:sqref>B12:C12 B15:C15</xm:sqref>
        </x14:dataValidation>
        <x14:dataValidation type="list" allowBlank="1" showInputMessage="1" showErrorMessage="1">
          <x14:formula1>
            <xm:f>'RP2014 Mortality Tables'!$R$1:$R$5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sqref="A1:A3"/>
    </sheetView>
  </sheetViews>
  <sheetFormatPr defaultRowHeight="12.75" x14ac:dyDescent="0.2"/>
  <cols>
    <col min="1" max="1" width="6" bestFit="1" customWidth="1"/>
    <col min="2" max="7" width="10.7109375" customWidth="1"/>
    <col min="8" max="11" width="10.85546875" bestFit="1" customWidth="1"/>
    <col min="13" max="14" width="10.85546875" bestFit="1" customWidth="1"/>
    <col min="15" max="16" width="11.28515625" bestFit="1" customWidth="1"/>
    <col min="17" max="17" width="9.140625" customWidth="1"/>
    <col min="18" max="18" width="14.140625" bestFit="1" customWidth="1"/>
  </cols>
  <sheetData>
    <row r="1" spans="1:18" ht="13.5" thickBot="1" x14ac:dyDescent="0.25">
      <c r="A1" s="61" t="s">
        <v>5</v>
      </c>
      <c r="B1" s="56" t="s">
        <v>30</v>
      </c>
      <c r="C1" s="57"/>
      <c r="D1" s="56" t="s">
        <v>31</v>
      </c>
      <c r="E1" s="57"/>
      <c r="F1" s="56" t="s">
        <v>32</v>
      </c>
      <c r="G1" s="57"/>
      <c r="H1" s="56" t="s">
        <v>33</v>
      </c>
      <c r="I1" s="57"/>
      <c r="J1" s="56" t="s">
        <v>34</v>
      </c>
      <c r="K1" s="57"/>
      <c r="M1" s="58" t="str">
        <f>'Probability Analysis'!B20</f>
        <v>Top Quartile</v>
      </c>
      <c r="N1" s="58"/>
      <c r="O1" s="58"/>
      <c r="P1" s="58"/>
      <c r="R1" s="46" t="str">
        <f>B1</f>
        <v>Total Dataset</v>
      </c>
    </row>
    <row r="2" spans="1:18" x14ac:dyDescent="0.2">
      <c r="A2" s="62"/>
      <c r="B2" s="59" t="s">
        <v>39</v>
      </c>
      <c r="C2" s="60"/>
      <c r="D2" s="59" t="s">
        <v>39</v>
      </c>
      <c r="E2" s="60"/>
      <c r="F2" s="59" t="s">
        <v>39</v>
      </c>
      <c r="G2" s="60"/>
      <c r="H2" s="59" t="s">
        <v>39</v>
      </c>
      <c r="I2" s="60"/>
      <c r="J2" s="59" t="s">
        <v>39</v>
      </c>
      <c r="K2" s="60"/>
      <c r="M2" s="56" t="s">
        <v>39</v>
      </c>
      <c r="N2" s="57"/>
      <c r="O2" s="56" t="s">
        <v>40</v>
      </c>
      <c r="P2" s="57"/>
      <c r="R2" s="46" t="str">
        <f>D1</f>
        <v>Blue Collar</v>
      </c>
    </row>
    <row r="3" spans="1:18" ht="12.75" customHeight="1" thickBot="1" x14ac:dyDescent="0.25">
      <c r="A3" s="63"/>
      <c r="B3" s="34" t="s">
        <v>0</v>
      </c>
      <c r="C3" s="35" t="s">
        <v>1</v>
      </c>
      <c r="D3" s="36" t="s">
        <v>0</v>
      </c>
      <c r="E3" s="37" t="s">
        <v>1</v>
      </c>
      <c r="F3" s="36" t="s">
        <v>0</v>
      </c>
      <c r="G3" s="37" t="s">
        <v>1</v>
      </c>
      <c r="H3" s="36" t="s">
        <v>0</v>
      </c>
      <c r="I3" s="37" t="s">
        <v>1</v>
      </c>
      <c r="J3" s="36" t="s">
        <v>0</v>
      </c>
      <c r="K3" s="37" t="s">
        <v>1</v>
      </c>
      <c r="M3" s="36" t="s">
        <v>0</v>
      </c>
      <c r="N3" s="37" t="s">
        <v>1</v>
      </c>
      <c r="O3" s="36" t="s">
        <v>0</v>
      </c>
      <c r="P3" s="37" t="s">
        <v>1</v>
      </c>
      <c r="R3" s="47" t="str">
        <f>F1</f>
        <v>White Collar</v>
      </c>
    </row>
    <row r="4" spans="1:18" x14ac:dyDescent="0.2">
      <c r="A4" s="22">
        <v>50</v>
      </c>
      <c r="B4" s="30">
        <v>4.0639999999999999E-3</v>
      </c>
      <c r="C4" s="31">
        <v>2.7680000000000001E-3</v>
      </c>
      <c r="D4" s="30">
        <v>4.0639999999999999E-3</v>
      </c>
      <c r="E4" s="31">
        <v>2.8219999999999999E-3</v>
      </c>
      <c r="F4" s="30">
        <v>2.764E-3</v>
      </c>
      <c r="G4" s="31">
        <v>2.0760000000000002E-3</v>
      </c>
      <c r="H4" s="30">
        <v>1.0021E-2</v>
      </c>
      <c r="I4" s="31">
        <v>4.4289999999999998E-3</v>
      </c>
      <c r="J4" s="30">
        <v>3.0709999999999999E-3</v>
      </c>
      <c r="K4" s="31">
        <v>1.4630000000000001E-3</v>
      </c>
      <c r="M4" s="30">
        <f>IF(M$1=B$1,B4,IF(M$1=D$1,D4,IF(M$1=F$1,F4,IF(M$1=H$1,H4,IF(M$1=J$1,J4,"Error")))))</f>
        <v>3.0709999999999999E-3</v>
      </c>
      <c r="N4" s="38">
        <f>IF(M$1=B$1,C4,IF(M$1=D$1,E4,IF(M$1=F$1,G4,IF(M$1=H$1,I4,IF(M$1=J$1,K4,"Error")))))</f>
        <v>1.4630000000000001E-3</v>
      </c>
      <c r="O4" s="30">
        <f>M4</f>
        <v>3.0709999999999999E-3</v>
      </c>
      <c r="P4" s="31">
        <f>N4</f>
        <v>1.4630000000000001E-3</v>
      </c>
      <c r="R4" s="47" t="str">
        <f>H1</f>
        <v>Bottom Quartile</v>
      </c>
    </row>
    <row r="5" spans="1:18" x14ac:dyDescent="0.2">
      <c r="A5" s="22">
        <v>51</v>
      </c>
      <c r="B5" s="25">
        <v>4.3839999999999999E-3</v>
      </c>
      <c r="C5" s="27">
        <v>2.905E-3</v>
      </c>
      <c r="D5" s="25">
        <v>4.3839999999999999E-3</v>
      </c>
      <c r="E5" s="27">
        <v>3.045E-3</v>
      </c>
      <c r="F5" s="25">
        <v>2.9810000000000001E-3</v>
      </c>
      <c r="G5" s="27">
        <v>2.1789999999999999E-3</v>
      </c>
      <c r="H5" s="25">
        <v>1.0370000000000001E-2</v>
      </c>
      <c r="I5" s="27">
        <v>4.6480000000000002E-3</v>
      </c>
      <c r="J5" s="25">
        <v>3.4650000000000002E-3</v>
      </c>
      <c r="K5" s="27">
        <v>1.699E-3</v>
      </c>
      <c r="M5" s="25">
        <f t="shared" ref="M5:M68" si="0">IF(M$1=B$1,B5,IF(M$1=D$1,D5,IF(M$1=F$1,F5,IF(M$1=H$1,H5,IF(M$1=J$1,J5,"Error")))))</f>
        <v>3.4650000000000002E-3</v>
      </c>
      <c r="N5" s="32">
        <f t="shared" ref="N5:N68" si="1">IF(M$1=B$1,C5,IF(M$1=D$1,E5,IF(M$1=F$1,G5,IF(M$1=H$1,I5,IF(M$1=J$1,K5,"Error")))))</f>
        <v>1.699E-3</v>
      </c>
      <c r="O5" s="25">
        <f>(1-O4)*M5+O4</f>
        <v>6.5253589850000002E-3</v>
      </c>
      <c r="P5" s="27">
        <f>(1-P4)*N5+P4</f>
        <v>3.1595143630000003E-3</v>
      </c>
      <c r="R5" s="48" t="str">
        <f>J1</f>
        <v>Top Quartile</v>
      </c>
    </row>
    <row r="6" spans="1:18" x14ac:dyDescent="0.2">
      <c r="A6" s="22">
        <v>52</v>
      </c>
      <c r="B6" s="25">
        <v>4.7089999999999996E-3</v>
      </c>
      <c r="C6" s="27">
        <v>3.0569999999999998E-3</v>
      </c>
      <c r="D6" s="25">
        <v>4.7330000000000002E-3</v>
      </c>
      <c r="E6" s="27">
        <v>3.2750000000000001E-3</v>
      </c>
      <c r="F6" s="25">
        <v>3.202E-3</v>
      </c>
      <c r="G6" s="27">
        <v>2.2920000000000002E-3</v>
      </c>
      <c r="H6" s="25">
        <v>1.0670000000000001E-2</v>
      </c>
      <c r="I6" s="27">
        <v>4.8910000000000004E-3</v>
      </c>
      <c r="J6" s="25">
        <v>3.852E-3</v>
      </c>
      <c r="K6" s="27">
        <v>1.9469999999999999E-3</v>
      </c>
      <c r="M6" s="25">
        <f t="shared" si="0"/>
        <v>3.852E-3</v>
      </c>
      <c r="N6" s="32">
        <f t="shared" si="1"/>
        <v>1.9469999999999999E-3</v>
      </c>
      <c r="O6" s="25">
        <f t="shared" ref="O6:O69" si="2">(1-O5)*M6+O5</f>
        <v>1.0352223302189781E-2</v>
      </c>
      <c r="P6" s="27">
        <f t="shared" ref="P6:P69" si="3">(1-P5)*N6+P5</f>
        <v>5.1003627885352395E-3</v>
      </c>
    </row>
    <row r="7" spans="1:18" x14ac:dyDescent="0.2">
      <c r="A7" s="22">
        <v>53</v>
      </c>
      <c r="B7" s="25">
        <v>5.0419999999999996E-3</v>
      </c>
      <c r="C7" s="27">
        <v>3.225E-3</v>
      </c>
      <c r="D7" s="25">
        <v>5.1510000000000002E-3</v>
      </c>
      <c r="E7" s="27">
        <v>3.5140000000000002E-3</v>
      </c>
      <c r="F7" s="25">
        <v>3.4290000000000002E-3</v>
      </c>
      <c r="G7" s="27">
        <v>2.4190000000000001E-3</v>
      </c>
      <c r="H7" s="25">
        <v>1.0919999999999999E-2</v>
      </c>
      <c r="I7" s="27">
        <v>5.1599999999999997E-3</v>
      </c>
      <c r="J7" s="25">
        <v>4.2310000000000004E-3</v>
      </c>
      <c r="K7" s="27">
        <v>2.2100000000000002E-3</v>
      </c>
      <c r="M7" s="25">
        <f t="shared" si="0"/>
        <v>4.2310000000000004E-3</v>
      </c>
      <c r="N7" s="32">
        <f t="shared" si="1"/>
        <v>2.2100000000000002E-3</v>
      </c>
      <c r="O7" s="25">
        <f t="shared" si="2"/>
        <v>1.4539423045398216E-2</v>
      </c>
      <c r="P7" s="27">
        <f t="shared" si="3"/>
        <v>7.2990909867725762E-3</v>
      </c>
    </row>
    <row r="8" spans="1:18" x14ac:dyDescent="0.2">
      <c r="A8" s="22">
        <v>54</v>
      </c>
      <c r="B8" s="25">
        <v>5.3839999999999999E-3</v>
      </c>
      <c r="C8" s="27">
        <v>3.4120000000000001E-3</v>
      </c>
      <c r="D8" s="25">
        <v>5.5729999999999998E-3</v>
      </c>
      <c r="E8" s="27">
        <v>3.7629999999999999E-3</v>
      </c>
      <c r="F8" s="25">
        <v>3.6610000000000002E-3</v>
      </c>
      <c r="G8" s="27">
        <v>2.5590000000000001E-3</v>
      </c>
      <c r="H8" s="25">
        <v>1.1121000000000001E-2</v>
      </c>
      <c r="I8" s="27">
        <v>5.4590000000000003E-3</v>
      </c>
      <c r="J8" s="25">
        <v>4.6010000000000001E-3</v>
      </c>
      <c r="K8" s="27">
        <v>2.49E-3</v>
      </c>
      <c r="M8" s="25">
        <f t="shared" si="0"/>
        <v>4.6010000000000001E-3</v>
      </c>
      <c r="N8" s="32">
        <f t="shared" si="1"/>
        <v>2.49E-3</v>
      </c>
      <c r="O8" s="25">
        <f t="shared" si="2"/>
        <v>1.9073527159966339E-2</v>
      </c>
      <c r="P8" s="27">
        <f t="shared" si="3"/>
        <v>9.7709162502155125E-3</v>
      </c>
    </row>
    <row r="9" spans="1:18" x14ac:dyDescent="0.2">
      <c r="A9" s="23">
        <v>55</v>
      </c>
      <c r="B9" s="25">
        <v>5.7349999999999996E-3</v>
      </c>
      <c r="C9" s="27">
        <v>3.6219999999999998E-3</v>
      </c>
      <c r="D9" s="25">
        <v>5.999E-3</v>
      </c>
      <c r="E9" s="27">
        <v>4.0249999999999999E-3</v>
      </c>
      <c r="F9" s="25">
        <v>3.908E-3</v>
      </c>
      <c r="G9" s="27">
        <v>2.7160000000000001E-3</v>
      </c>
      <c r="H9" s="25">
        <v>1.1273E-2</v>
      </c>
      <c r="I9" s="27">
        <v>5.7949999999999998E-3</v>
      </c>
      <c r="J9" s="25">
        <v>4.9610000000000001E-3</v>
      </c>
      <c r="K9" s="27">
        <v>2.7889999999999998E-3</v>
      </c>
      <c r="M9" s="25">
        <f t="shared" si="0"/>
        <v>4.9610000000000001E-3</v>
      </c>
      <c r="N9" s="32">
        <f t="shared" si="1"/>
        <v>2.7889999999999998E-3</v>
      </c>
      <c r="O9" s="25">
        <f t="shared" si="2"/>
        <v>2.3939903391725748E-2</v>
      </c>
      <c r="P9" s="27">
        <f t="shared" si="3"/>
        <v>1.2532665164793661E-2</v>
      </c>
    </row>
    <row r="10" spans="1:18" x14ac:dyDescent="0.2">
      <c r="A10" s="23">
        <v>56</v>
      </c>
      <c r="B10" s="25">
        <v>6.0990000000000003E-3</v>
      </c>
      <c r="C10" s="27">
        <v>3.8579999999999999E-3</v>
      </c>
      <c r="D10" s="25">
        <v>6.4349999999999997E-3</v>
      </c>
      <c r="E10" s="27">
        <v>4.3039999999999997E-3</v>
      </c>
      <c r="F10" s="25">
        <v>4.1209999999999997E-3</v>
      </c>
      <c r="G10" s="27">
        <v>2.8939999999999999E-3</v>
      </c>
      <c r="H10" s="25">
        <v>1.1327E-2</v>
      </c>
      <c r="I10" s="27">
        <v>5.9410000000000001E-3</v>
      </c>
      <c r="J10" s="25">
        <v>5.3099999999999996E-3</v>
      </c>
      <c r="K10" s="27">
        <v>3.1110000000000001E-3</v>
      </c>
      <c r="M10" s="25">
        <f t="shared" si="0"/>
        <v>5.3099999999999996E-3</v>
      </c>
      <c r="N10" s="32">
        <f t="shared" si="1"/>
        <v>3.1110000000000001E-3</v>
      </c>
      <c r="O10" s="25">
        <f t="shared" si="2"/>
        <v>2.9122782504715682E-2</v>
      </c>
      <c r="P10" s="27">
        <f t="shared" si="3"/>
        <v>1.5604676043465989E-2</v>
      </c>
    </row>
    <row r="11" spans="1:18" x14ac:dyDescent="0.2">
      <c r="A11" s="23">
        <v>57</v>
      </c>
      <c r="B11" s="25">
        <v>6.4780000000000003E-3</v>
      </c>
      <c r="C11" s="27">
        <v>4.1279999999999997E-3</v>
      </c>
      <c r="D11" s="25">
        <v>6.8869999999999999E-3</v>
      </c>
      <c r="E11" s="27">
        <v>4.607E-3</v>
      </c>
      <c r="F11" s="25">
        <v>4.3559999999999996E-3</v>
      </c>
      <c r="G11" s="27">
        <v>3.0959999999999998E-3</v>
      </c>
      <c r="H11" s="25">
        <v>1.1409000000000001E-2</v>
      </c>
      <c r="I11" s="27">
        <v>5.9620000000000003E-3</v>
      </c>
      <c r="J11" s="25">
        <v>5.6490000000000004E-3</v>
      </c>
      <c r="K11" s="27">
        <v>3.4619999999999998E-3</v>
      </c>
      <c r="M11" s="25">
        <f t="shared" si="0"/>
        <v>5.6490000000000004E-3</v>
      </c>
      <c r="N11" s="32">
        <f t="shared" si="1"/>
        <v>3.4619999999999998E-3</v>
      </c>
      <c r="O11" s="25">
        <f t="shared" si="2"/>
        <v>3.4607267906346544E-2</v>
      </c>
      <c r="P11" s="27">
        <f t="shared" si="3"/>
        <v>1.9012652655003511E-2</v>
      </c>
    </row>
    <row r="12" spans="1:18" x14ac:dyDescent="0.2">
      <c r="A12" s="23">
        <v>58</v>
      </c>
      <c r="B12" s="25">
        <v>6.8770000000000003E-3</v>
      </c>
      <c r="C12" s="27">
        <v>4.4359999999999998E-3</v>
      </c>
      <c r="D12" s="25">
        <v>7.3639999999999999E-3</v>
      </c>
      <c r="E12" s="27">
        <v>4.9410000000000001E-3</v>
      </c>
      <c r="F12" s="25">
        <v>4.6160000000000003E-3</v>
      </c>
      <c r="G12" s="27">
        <v>3.3270000000000001E-3</v>
      </c>
      <c r="H12" s="25">
        <v>1.1521999999999999E-2</v>
      </c>
      <c r="I12" s="27">
        <v>6.0289999999999996E-3</v>
      </c>
      <c r="J12" s="25">
        <v>5.9789999999999999E-3</v>
      </c>
      <c r="K12" s="27">
        <v>3.846E-3</v>
      </c>
      <c r="M12" s="25">
        <f t="shared" si="0"/>
        <v>5.9789999999999999E-3</v>
      </c>
      <c r="N12" s="32">
        <f t="shared" si="1"/>
        <v>3.846E-3</v>
      </c>
      <c r="O12" s="25">
        <f t="shared" si="2"/>
        <v>4.03793510515345E-2</v>
      </c>
      <c r="P12" s="27">
        <f t="shared" si="3"/>
        <v>2.2785529992892368E-2</v>
      </c>
    </row>
    <row r="13" spans="1:18" x14ac:dyDescent="0.2">
      <c r="A13" s="23">
        <v>59</v>
      </c>
      <c r="B13" s="25">
        <v>7.3049999999999999E-3</v>
      </c>
      <c r="C13" s="27">
        <v>4.7889999999999999E-3</v>
      </c>
      <c r="D13" s="25">
        <v>7.8820000000000001E-3</v>
      </c>
      <c r="E13" s="27">
        <v>5.3150000000000003E-3</v>
      </c>
      <c r="F13" s="25">
        <v>4.9049999999999996E-3</v>
      </c>
      <c r="G13" s="27">
        <v>3.591E-3</v>
      </c>
      <c r="H13" s="25">
        <v>1.1674E-2</v>
      </c>
      <c r="I13" s="27">
        <v>6.1469999999999997E-3</v>
      </c>
      <c r="J13" s="25">
        <v>6.3039999999999997E-3</v>
      </c>
      <c r="K13" s="27">
        <v>4.2649999999999997E-3</v>
      </c>
      <c r="M13" s="25">
        <f t="shared" si="0"/>
        <v>6.3039999999999997E-3</v>
      </c>
      <c r="N13" s="32">
        <f t="shared" si="1"/>
        <v>4.2649999999999997E-3</v>
      </c>
      <c r="O13" s="25">
        <f t="shared" si="2"/>
        <v>4.6428799622505623E-2</v>
      </c>
      <c r="P13" s="27">
        <f t="shared" si="3"/>
        <v>2.6953349707472683E-2</v>
      </c>
    </row>
    <row r="14" spans="1:18" x14ac:dyDescent="0.2">
      <c r="A14" s="22">
        <v>60</v>
      </c>
      <c r="B14" s="25">
        <v>7.7710000000000001E-3</v>
      </c>
      <c r="C14" s="27">
        <v>5.1910000000000003E-3</v>
      </c>
      <c r="D14" s="25">
        <v>8.456E-3</v>
      </c>
      <c r="E14" s="27">
        <v>5.7349999999999996E-3</v>
      </c>
      <c r="F14" s="25">
        <v>5.2249999999999996E-3</v>
      </c>
      <c r="G14" s="27">
        <v>3.8909999999999999E-3</v>
      </c>
      <c r="H14" s="25">
        <v>1.1873E-2</v>
      </c>
      <c r="I14" s="27">
        <v>6.3220000000000004E-3</v>
      </c>
      <c r="J14" s="25">
        <v>6.6309999999999997E-3</v>
      </c>
      <c r="K14" s="27">
        <v>4.7239999999999999E-3</v>
      </c>
      <c r="M14" s="25">
        <f t="shared" si="0"/>
        <v>6.6309999999999997E-3</v>
      </c>
      <c r="N14" s="32">
        <f t="shared" si="1"/>
        <v>4.7239999999999999E-3</v>
      </c>
      <c r="O14" s="25">
        <f t="shared" si="2"/>
        <v>5.2751930252208784E-2</v>
      </c>
      <c r="P14" s="27">
        <f t="shared" si="3"/>
        <v>3.1550022083454581E-2</v>
      </c>
    </row>
    <row r="15" spans="1:18" x14ac:dyDescent="0.2">
      <c r="A15" s="22">
        <v>61</v>
      </c>
      <c r="B15" s="25">
        <v>8.2839999999999997E-3</v>
      </c>
      <c r="C15" s="27">
        <v>5.646E-3</v>
      </c>
      <c r="D15" s="25">
        <v>9.1009999999999997E-3</v>
      </c>
      <c r="E15" s="27">
        <v>6.208E-3</v>
      </c>
      <c r="F15" s="25">
        <v>5.5820000000000002E-3</v>
      </c>
      <c r="G15" s="27">
        <v>4.3670000000000002E-3</v>
      </c>
      <c r="H15" s="25">
        <v>1.2133E-2</v>
      </c>
      <c r="I15" s="27">
        <v>6.5620000000000001E-3</v>
      </c>
      <c r="J15" s="25">
        <v>6.9639999999999997E-3</v>
      </c>
      <c r="K15" s="27">
        <v>5.2230000000000002E-3</v>
      </c>
      <c r="M15" s="25">
        <f t="shared" si="0"/>
        <v>6.9639999999999997E-3</v>
      </c>
      <c r="N15" s="32">
        <f t="shared" si="1"/>
        <v>5.2230000000000002E-3</v>
      </c>
      <c r="O15" s="25">
        <f t="shared" si="2"/>
        <v>5.9348565809932405E-2</v>
      </c>
      <c r="P15" s="27">
        <f t="shared" si="3"/>
        <v>3.6608236318112698E-2</v>
      </c>
    </row>
    <row r="16" spans="1:18" x14ac:dyDescent="0.2">
      <c r="A16" s="22">
        <v>62</v>
      </c>
      <c r="B16" s="25">
        <v>8.8540000000000008E-3</v>
      </c>
      <c r="C16" s="27">
        <v>6.156E-3</v>
      </c>
      <c r="D16" s="25">
        <v>9.8289999999999992E-3</v>
      </c>
      <c r="E16" s="27">
        <v>6.7369999999999999E-3</v>
      </c>
      <c r="F16" s="25">
        <v>5.9839999999999997E-3</v>
      </c>
      <c r="G16" s="27">
        <v>4.8669999999999998E-3</v>
      </c>
      <c r="H16" s="25">
        <v>1.2468E-2</v>
      </c>
      <c r="I16" s="27">
        <v>6.8770000000000003E-3</v>
      </c>
      <c r="J16" s="25">
        <v>7.3119999999999999E-3</v>
      </c>
      <c r="K16" s="27">
        <v>5.764E-3</v>
      </c>
      <c r="M16" s="25">
        <f t="shared" si="0"/>
        <v>7.3119999999999999E-3</v>
      </c>
      <c r="N16" s="32">
        <f t="shared" si="1"/>
        <v>5.764E-3</v>
      </c>
      <c r="O16" s="25">
        <f t="shared" si="2"/>
        <v>6.6226609096730185E-2</v>
      </c>
      <c r="P16" s="27">
        <f t="shared" si="3"/>
        <v>4.2161226443975096E-2</v>
      </c>
    </row>
    <row r="17" spans="1:16" x14ac:dyDescent="0.2">
      <c r="A17" s="22">
        <v>63</v>
      </c>
      <c r="B17" s="25">
        <v>9.4920000000000004E-3</v>
      </c>
      <c r="C17" s="27">
        <v>6.7229999999999998E-3</v>
      </c>
      <c r="D17" s="25">
        <v>1.0652999999999999E-2</v>
      </c>
      <c r="E17" s="27">
        <v>7.3280000000000003E-3</v>
      </c>
      <c r="F17" s="25">
        <v>6.4419999999999998E-3</v>
      </c>
      <c r="G17" s="27">
        <v>5.3940000000000004E-3</v>
      </c>
      <c r="H17" s="25">
        <v>1.2900999999999999E-2</v>
      </c>
      <c r="I17" s="27">
        <v>7.2779999999999997E-3</v>
      </c>
      <c r="J17" s="25">
        <v>7.685E-3</v>
      </c>
      <c r="K17" s="27">
        <v>6.3449999999999999E-3</v>
      </c>
      <c r="M17" s="25">
        <f t="shared" si="0"/>
        <v>7.685E-3</v>
      </c>
      <c r="N17" s="32">
        <f t="shared" si="1"/>
        <v>6.3449999999999999E-3</v>
      </c>
      <c r="O17" s="25">
        <f t="shared" si="2"/>
        <v>7.3402657605821819E-2</v>
      </c>
      <c r="P17" s="27">
        <f t="shared" si="3"/>
        <v>4.8238713462188075E-2</v>
      </c>
    </row>
    <row r="18" spans="1:16" x14ac:dyDescent="0.2">
      <c r="A18" s="22">
        <v>64</v>
      </c>
      <c r="B18" s="25">
        <v>1.0208999999999999E-2</v>
      </c>
      <c r="C18" s="27">
        <v>7.352E-3</v>
      </c>
      <c r="D18" s="25">
        <v>1.158E-2</v>
      </c>
      <c r="E18" s="27">
        <v>7.9869999999999993E-3</v>
      </c>
      <c r="F18" s="25">
        <v>6.9690000000000004E-3</v>
      </c>
      <c r="G18" s="27">
        <v>5.9519999999999998E-3</v>
      </c>
      <c r="H18" s="25">
        <v>1.3453E-2</v>
      </c>
      <c r="I18" s="27">
        <v>7.7790000000000003E-3</v>
      </c>
      <c r="J18" s="25">
        <v>8.0929999999999995E-3</v>
      </c>
      <c r="K18" s="27">
        <v>6.9670000000000001E-3</v>
      </c>
      <c r="M18" s="25">
        <f t="shared" si="0"/>
        <v>8.0929999999999995E-3</v>
      </c>
      <c r="N18" s="32">
        <f t="shared" si="1"/>
        <v>6.9670000000000001E-3</v>
      </c>
      <c r="O18" s="25">
        <f t="shared" si="2"/>
        <v>8.0901609897817903E-2</v>
      </c>
      <c r="P18" s="27">
        <f t="shared" si="3"/>
        <v>5.4869634345497013E-2</v>
      </c>
    </row>
    <row r="19" spans="1:16" x14ac:dyDescent="0.2">
      <c r="A19" s="23">
        <v>65</v>
      </c>
      <c r="B19" s="25">
        <v>1.1013E-2</v>
      </c>
      <c r="C19" s="27">
        <v>8.0479999999999996E-3</v>
      </c>
      <c r="D19" s="25">
        <v>1.2614999999999999E-2</v>
      </c>
      <c r="E19" s="27">
        <v>8.7250000000000001E-3</v>
      </c>
      <c r="F19" s="25">
        <v>7.5799999999999999E-3</v>
      </c>
      <c r="G19" s="27">
        <v>6.5490000000000001E-3</v>
      </c>
      <c r="H19" s="25">
        <v>1.4148000000000001E-2</v>
      </c>
      <c r="I19" s="27">
        <v>8.3940000000000004E-3</v>
      </c>
      <c r="J19" s="25">
        <v>8.5500000000000003E-3</v>
      </c>
      <c r="K19" s="27">
        <v>7.6340000000000002E-3</v>
      </c>
      <c r="M19" s="25">
        <f t="shared" si="0"/>
        <v>8.5500000000000003E-3</v>
      </c>
      <c r="N19" s="32">
        <f t="shared" si="1"/>
        <v>7.6340000000000002E-3</v>
      </c>
      <c r="O19" s="25">
        <f t="shared" si="2"/>
        <v>8.8759901133191557E-2</v>
      </c>
      <c r="P19" s="27">
        <f t="shared" si="3"/>
        <v>6.2084759556903492E-2</v>
      </c>
    </row>
    <row r="20" spans="1:16" x14ac:dyDescent="0.2">
      <c r="A20" s="23">
        <v>66</v>
      </c>
      <c r="B20" s="25">
        <v>1.1916E-2</v>
      </c>
      <c r="C20" s="27">
        <v>8.8210000000000007E-3</v>
      </c>
      <c r="D20" s="25">
        <v>1.3764999999999999E-2</v>
      </c>
      <c r="E20" s="27">
        <v>9.5499999999999995E-3</v>
      </c>
      <c r="F20" s="25">
        <v>8.2900000000000005E-3</v>
      </c>
      <c r="G20" s="27">
        <v>7.1970000000000003E-3</v>
      </c>
      <c r="H20" s="25">
        <v>1.5009E-2</v>
      </c>
      <c r="I20" s="27">
        <v>9.1400000000000006E-3</v>
      </c>
      <c r="J20" s="25">
        <v>9.0650000000000001E-3</v>
      </c>
      <c r="K20" s="27">
        <v>8.3499999999999998E-3</v>
      </c>
      <c r="M20" s="25">
        <f t="shared" si="0"/>
        <v>9.0650000000000001E-3</v>
      </c>
      <c r="N20" s="32">
        <f t="shared" si="1"/>
        <v>8.3499999999999998E-3</v>
      </c>
      <c r="O20" s="25">
        <f t="shared" si="2"/>
        <v>9.7020292629419178E-2</v>
      </c>
      <c r="P20" s="27">
        <f t="shared" si="3"/>
        <v>6.9916351814603345E-2</v>
      </c>
    </row>
    <row r="21" spans="1:16" x14ac:dyDescent="0.2">
      <c r="A21" s="23">
        <v>67</v>
      </c>
      <c r="B21" s="25">
        <v>1.2930000000000001E-2</v>
      </c>
      <c r="C21" s="27">
        <v>9.6790000000000001E-3</v>
      </c>
      <c r="D21" s="25">
        <v>1.5035E-2</v>
      </c>
      <c r="E21" s="27">
        <v>1.0475999999999999E-2</v>
      </c>
      <c r="F21" s="25">
        <v>9.1140000000000006E-3</v>
      </c>
      <c r="G21" s="27">
        <v>7.9070000000000008E-3</v>
      </c>
      <c r="H21" s="25">
        <v>1.6053999999999999E-2</v>
      </c>
      <c r="I21" s="27">
        <v>1.0031999999999999E-2</v>
      </c>
      <c r="J21" s="25">
        <v>9.6520000000000009E-3</v>
      </c>
      <c r="K21" s="27">
        <v>9.1190000000000004E-3</v>
      </c>
      <c r="M21" s="25">
        <f t="shared" si="0"/>
        <v>9.6520000000000009E-3</v>
      </c>
      <c r="N21" s="32">
        <f t="shared" si="1"/>
        <v>9.1190000000000004E-3</v>
      </c>
      <c r="O21" s="25">
        <f t="shared" si="2"/>
        <v>0.10573585276496003</v>
      </c>
      <c r="P21" s="27">
        <f t="shared" si="3"/>
        <v>7.8397784602405984E-2</v>
      </c>
    </row>
    <row r="22" spans="1:16" x14ac:dyDescent="0.2">
      <c r="A22" s="23">
        <v>68</v>
      </c>
      <c r="B22" s="25">
        <v>1.4067E-2</v>
      </c>
      <c r="C22" s="27">
        <v>1.0633E-2</v>
      </c>
      <c r="D22" s="25">
        <v>1.6435000000000002E-2</v>
      </c>
      <c r="E22" s="27">
        <v>1.1512E-2</v>
      </c>
      <c r="F22" s="25">
        <v>1.0066E-2</v>
      </c>
      <c r="G22" s="27">
        <v>8.6940000000000003E-3</v>
      </c>
      <c r="H22" s="25">
        <v>1.7295000000000001E-2</v>
      </c>
      <c r="I22" s="27">
        <v>1.108E-2</v>
      </c>
      <c r="J22" s="25">
        <v>1.0322E-2</v>
      </c>
      <c r="K22" s="27">
        <v>9.9500000000000005E-3</v>
      </c>
      <c r="M22" s="25">
        <f t="shared" si="0"/>
        <v>1.0322E-2</v>
      </c>
      <c r="N22" s="32">
        <f t="shared" si="1"/>
        <v>9.9500000000000005E-3</v>
      </c>
      <c r="O22" s="25">
        <f t="shared" si="2"/>
        <v>0.11496644729272011</v>
      </c>
      <c r="P22" s="27">
        <f t="shared" si="3"/>
        <v>8.7567726645612048E-2</v>
      </c>
    </row>
    <row r="23" spans="1:16" x14ac:dyDescent="0.2">
      <c r="A23" s="23">
        <v>69</v>
      </c>
      <c r="B23" s="25">
        <v>1.5342E-2</v>
      </c>
      <c r="C23" s="27">
        <v>1.1691999999999999E-2</v>
      </c>
      <c r="D23" s="25">
        <v>1.7979999999999999E-2</v>
      </c>
      <c r="E23" s="27">
        <v>1.2671E-2</v>
      </c>
      <c r="F23" s="25">
        <v>1.1159000000000001E-2</v>
      </c>
      <c r="G23" s="27">
        <v>9.5720000000000006E-3</v>
      </c>
      <c r="H23" s="25">
        <v>1.874E-2</v>
      </c>
      <c r="I23" s="27">
        <v>1.2293999999999999E-2</v>
      </c>
      <c r="J23" s="25">
        <v>1.1086E-2</v>
      </c>
      <c r="K23" s="27">
        <v>1.0851E-2</v>
      </c>
      <c r="M23" s="25">
        <f t="shared" si="0"/>
        <v>1.1086E-2</v>
      </c>
      <c r="N23" s="32">
        <f t="shared" si="1"/>
        <v>1.0851E-2</v>
      </c>
      <c r="O23" s="25">
        <f t="shared" si="2"/>
        <v>0.12477792925803302</v>
      </c>
      <c r="P23" s="27">
        <f t="shared" si="3"/>
        <v>9.7468529243780508E-2</v>
      </c>
    </row>
    <row r="24" spans="1:16" x14ac:dyDescent="0.2">
      <c r="A24" s="22">
        <v>70</v>
      </c>
      <c r="B24" s="25">
        <v>1.6768999999999999E-2</v>
      </c>
      <c r="C24" s="27">
        <v>1.2867999999999999E-2</v>
      </c>
      <c r="D24" s="25">
        <v>1.9687E-2</v>
      </c>
      <c r="E24" s="27">
        <v>1.3965999999999999E-2</v>
      </c>
      <c r="F24" s="25">
        <v>1.2402E-2</v>
      </c>
      <c r="G24" s="27">
        <v>1.0553999999999999E-2</v>
      </c>
      <c r="H24" s="25">
        <v>2.0396000000000001E-2</v>
      </c>
      <c r="I24" s="27">
        <v>1.3679E-2</v>
      </c>
      <c r="J24" s="25">
        <v>1.1958E-2</v>
      </c>
      <c r="K24" s="27">
        <v>1.1828999999999999E-2</v>
      </c>
      <c r="M24" s="25">
        <f t="shared" si="0"/>
        <v>1.1958E-2</v>
      </c>
      <c r="N24" s="32">
        <f t="shared" si="1"/>
        <v>1.1828999999999999E-2</v>
      </c>
      <c r="O24" s="25">
        <f t="shared" si="2"/>
        <v>0.13524383477996546</v>
      </c>
      <c r="P24" s="27">
        <f t="shared" si="3"/>
        <v>0.10814457401135583</v>
      </c>
    </row>
    <row r="25" spans="1:16" x14ac:dyDescent="0.2">
      <c r="A25" s="22">
        <v>71</v>
      </c>
      <c r="B25" s="25">
        <v>1.8363000000000001E-2</v>
      </c>
      <c r="C25" s="27">
        <v>1.4171E-2</v>
      </c>
      <c r="D25" s="25">
        <v>2.1576999999999999E-2</v>
      </c>
      <c r="E25" s="27">
        <v>1.5410999999999999E-2</v>
      </c>
      <c r="F25" s="25">
        <v>1.3802999999999999E-2</v>
      </c>
      <c r="G25" s="27">
        <v>1.1653E-2</v>
      </c>
      <c r="H25" s="25">
        <v>2.2269000000000001E-2</v>
      </c>
      <c r="I25" s="27">
        <v>1.524E-2</v>
      </c>
      <c r="J25" s="25">
        <v>1.2955E-2</v>
      </c>
      <c r="K25" s="27">
        <v>1.2895999999999999E-2</v>
      </c>
      <c r="M25" s="25">
        <f t="shared" si="0"/>
        <v>1.2955E-2</v>
      </c>
      <c r="N25" s="32">
        <f t="shared" si="1"/>
        <v>1.2895999999999999E-2</v>
      </c>
      <c r="O25" s="25">
        <f t="shared" si="2"/>
        <v>0.146446750900391</v>
      </c>
      <c r="P25" s="27">
        <f t="shared" si="3"/>
        <v>0.11964594158490538</v>
      </c>
    </row>
    <row r="26" spans="1:16" x14ac:dyDescent="0.2">
      <c r="A26" s="22">
        <v>72</v>
      </c>
      <c r="B26" s="25">
        <v>2.0140999999999999E-2</v>
      </c>
      <c r="C26" s="27">
        <v>1.5613999999999999E-2</v>
      </c>
      <c r="D26" s="25">
        <v>2.3674000000000001E-2</v>
      </c>
      <c r="E26" s="27">
        <v>1.702E-2</v>
      </c>
      <c r="F26" s="25">
        <v>1.5375E-2</v>
      </c>
      <c r="G26" s="27">
        <v>1.2886E-2</v>
      </c>
      <c r="H26" s="25">
        <v>2.4369999999999999E-2</v>
      </c>
      <c r="I26" s="27">
        <v>1.6979000000000001E-2</v>
      </c>
      <c r="J26" s="25">
        <v>1.4095999999999999E-2</v>
      </c>
      <c r="K26" s="27">
        <v>1.4068000000000001E-2</v>
      </c>
      <c r="M26" s="25">
        <f t="shared" si="0"/>
        <v>1.4095999999999999E-2</v>
      </c>
      <c r="N26" s="32">
        <f>IF(M$1=B$1,C26,IF(M$1=D$1,E26,IF(M$1=F$1,G26,IF(M$1=H$1,I26,IF(M$1=J$1,K26,"Error")))))</f>
        <v>1.4068000000000001E-2</v>
      </c>
      <c r="O26" s="25">
        <f t="shared" si="2"/>
        <v>0.15847843749969909</v>
      </c>
      <c r="P26" s="27">
        <f t="shared" si="3"/>
        <v>0.13203076247868895</v>
      </c>
    </row>
    <row r="27" spans="1:16" x14ac:dyDescent="0.2">
      <c r="A27" s="22">
        <v>73</v>
      </c>
      <c r="B27" s="25">
        <v>2.2127000000000001E-2</v>
      </c>
      <c r="C27" s="27">
        <v>1.721E-2</v>
      </c>
      <c r="D27" s="25">
        <v>2.6008E-2</v>
      </c>
      <c r="E27" s="27">
        <v>1.8806E-2</v>
      </c>
      <c r="F27" s="25">
        <v>1.7129999999999999E-2</v>
      </c>
      <c r="G27" s="27">
        <v>1.427E-2</v>
      </c>
      <c r="H27" s="25">
        <v>2.6713000000000001E-2</v>
      </c>
      <c r="I27" s="27">
        <v>1.89E-2</v>
      </c>
      <c r="J27" s="25">
        <v>1.5406E-2</v>
      </c>
      <c r="K27" s="27">
        <v>1.5358999999999999E-2</v>
      </c>
      <c r="M27" s="25">
        <f t="shared" si="0"/>
        <v>1.5406E-2</v>
      </c>
      <c r="N27" s="32">
        <f t="shared" si="1"/>
        <v>1.5358999999999999E-2</v>
      </c>
      <c r="O27" s="25">
        <f t="shared" si="2"/>
        <v>0.17144291869157874</v>
      </c>
      <c r="P27" s="27">
        <f t="shared" si="3"/>
        <v>0.14536190199777876</v>
      </c>
    </row>
    <row r="28" spans="1:16" x14ac:dyDescent="0.2">
      <c r="A28" s="22">
        <v>74</v>
      </c>
      <c r="B28" s="25">
        <v>2.4344999999999999E-2</v>
      </c>
      <c r="C28" s="27">
        <v>1.8977000000000001E-2</v>
      </c>
      <c r="D28" s="25">
        <v>2.8608000000000001E-2</v>
      </c>
      <c r="E28" s="27">
        <v>2.0782999999999999E-2</v>
      </c>
      <c r="F28" s="25">
        <v>1.9088000000000001E-2</v>
      </c>
      <c r="G28" s="27">
        <v>1.5824999999999999E-2</v>
      </c>
      <c r="H28" s="25">
        <v>2.9315999999999998E-2</v>
      </c>
      <c r="I28" s="27">
        <v>2.1009E-2</v>
      </c>
      <c r="J28" s="25">
        <v>1.6914999999999999E-2</v>
      </c>
      <c r="K28" s="27">
        <v>1.6794E-2</v>
      </c>
      <c r="M28" s="25">
        <f t="shared" si="0"/>
        <v>1.6914999999999999E-2</v>
      </c>
      <c r="N28" s="32">
        <f t="shared" si="1"/>
        <v>1.6794E-2</v>
      </c>
      <c r="O28" s="25">
        <f t="shared" si="2"/>
        <v>0.18545796172191067</v>
      </c>
      <c r="P28" s="27">
        <f t="shared" si="3"/>
        <v>0.15971469421562806</v>
      </c>
    </row>
    <row r="29" spans="1:16" x14ac:dyDescent="0.2">
      <c r="A29" s="23">
        <v>75</v>
      </c>
      <c r="B29" s="25">
        <v>2.6825999999999999E-2</v>
      </c>
      <c r="C29" s="27">
        <v>2.0937999999999998E-2</v>
      </c>
      <c r="D29" s="25">
        <v>3.1507E-2</v>
      </c>
      <c r="E29" s="27">
        <v>2.2970999999999998E-2</v>
      </c>
      <c r="F29" s="25">
        <v>2.1278999999999999E-2</v>
      </c>
      <c r="G29" s="27">
        <v>1.7576999999999999E-2</v>
      </c>
      <c r="H29" s="25">
        <v>3.2205999999999999E-2</v>
      </c>
      <c r="I29" s="27">
        <v>2.3314999999999999E-2</v>
      </c>
      <c r="J29" s="25">
        <v>1.8658999999999999E-2</v>
      </c>
      <c r="K29" s="27">
        <v>1.8397E-2</v>
      </c>
      <c r="M29" s="25">
        <f t="shared" si="0"/>
        <v>1.8658999999999999E-2</v>
      </c>
      <c r="N29" s="32">
        <f t="shared" si="1"/>
        <v>1.8397E-2</v>
      </c>
      <c r="O29" s="25">
        <f t="shared" si="2"/>
        <v>0.20065650161414153</v>
      </c>
      <c r="P29" s="27">
        <f t="shared" si="3"/>
        <v>0.17517342298614316</v>
      </c>
    </row>
    <row r="30" spans="1:16" x14ac:dyDescent="0.2">
      <c r="A30" s="23">
        <v>76</v>
      </c>
      <c r="B30" s="25">
        <v>2.9607999999999999E-2</v>
      </c>
      <c r="C30" s="27">
        <v>2.3118E-2</v>
      </c>
      <c r="D30" s="25">
        <v>3.474E-2</v>
      </c>
      <c r="E30" s="27">
        <v>2.5392999999999999E-2</v>
      </c>
      <c r="F30" s="25">
        <v>2.3737999999999999E-2</v>
      </c>
      <c r="G30" s="27">
        <v>1.9554999999999999E-2</v>
      </c>
      <c r="H30" s="25">
        <v>3.5415000000000002E-2</v>
      </c>
      <c r="I30" s="27">
        <v>2.5831E-2</v>
      </c>
      <c r="J30" s="25">
        <v>2.0684000000000001E-2</v>
      </c>
      <c r="K30" s="27">
        <v>2.0201E-2</v>
      </c>
      <c r="M30" s="25">
        <f t="shared" si="0"/>
        <v>2.0684000000000001E-2</v>
      </c>
      <c r="N30" s="32">
        <f t="shared" si="1"/>
        <v>2.0201E-2</v>
      </c>
      <c r="O30" s="25">
        <f t="shared" si="2"/>
        <v>0.21719012253475461</v>
      </c>
      <c r="P30" s="27">
        <f t="shared" si="3"/>
        <v>0.19183574466840009</v>
      </c>
    </row>
    <row r="31" spans="1:16" x14ac:dyDescent="0.2">
      <c r="A31" s="23">
        <v>77</v>
      </c>
      <c r="B31" s="25">
        <v>3.2735E-2</v>
      </c>
      <c r="C31" s="27">
        <v>2.5554E-2</v>
      </c>
      <c r="D31" s="25">
        <v>3.8345999999999998E-2</v>
      </c>
      <c r="E31" s="27">
        <v>2.8080999999999998E-2</v>
      </c>
      <c r="F31" s="25">
        <v>2.6509999999999999E-2</v>
      </c>
      <c r="G31" s="27">
        <v>2.1788999999999999E-2</v>
      </c>
      <c r="H31" s="25">
        <v>3.8987000000000001E-2</v>
      </c>
      <c r="I31" s="27">
        <v>2.8576000000000001E-2</v>
      </c>
      <c r="J31" s="25">
        <v>2.3036999999999998E-2</v>
      </c>
      <c r="K31" s="27">
        <v>2.2238999999999998E-2</v>
      </c>
      <c r="M31" s="25">
        <f t="shared" si="0"/>
        <v>2.3036999999999998E-2</v>
      </c>
      <c r="N31" s="32">
        <f t="shared" si="1"/>
        <v>2.2238999999999998E-2</v>
      </c>
      <c r="O31" s="25">
        <f t="shared" si="2"/>
        <v>0.23522371368192146</v>
      </c>
      <c r="P31" s="27">
        <f t="shared" si="3"/>
        <v>0.20980850954271954</v>
      </c>
    </row>
    <row r="32" spans="1:16" x14ac:dyDescent="0.2">
      <c r="A32" s="23">
        <v>78</v>
      </c>
      <c r="B32" s="25">
        <v>3.6257999999999999E-2</v>
      </c>
      <c r="C32" s="27">
        <v>2.8288000000000001E-2</v>
      </c>
      <c r="D32" s="25">
        <v>4.2368999999999997E-2</v>
      </c>
      <c r="E32" s="27">
        <v>3.1074000000000001E-2</v>
      </c>
      <c r="F32" s="25">
        <v>2.9651E-2</v>
      </c>
      <c r="G32" s="27">
        <v>2.4315E-2</v>
      </c>
      <c r="H32" s="25">
        <v>4.2970000000000001E-2</v>
      </c>
      <c r="I32" s="27">
        <v>3.1576E-2</v>
      </c>
      <c r="J32" s="25">
        <v>2.5777000000000001E-2</v>
      </c>
      <c r="K32" s="27">
        <v>2.4548E-2</v>
      </c>
      <c r="M32" s="25">
        <f t="shared" si="0"/>
        <v>2.5777000000000001E-2</v>
      </c>
      <c r="N32" s="32">
        <f t="shared" si="1"/>
        <v>2.4548E-2</v>
      </c>
      <c r="O32" s="25">
        <f t="shared" si="2"/>
        <v>0.25493735201434259</v>
      </c>
      <c r="P32" s="27">
        <f t="shared" si="3"/>
        <v>0.22920613025046485</v>
      </c>
    </row>
    <row r="33" spans="1:16" x14ac:dyDescent="0.2">
      <c r="A33" s="23">
        <v>79</v>
      </c>
      <c r="B33" s="25">
        <v>4.0231999999999997E-2</v>
      </c>
      <c r="C33" s="27">
        <v>3.1365999999999998E-2</v>
      </c>
      <c r="D33" s="25">
        <v>4.6856000000000002E-2</v>
      </c>
      <c r="E33" s="27">
        <v>3.4417999999999997E-2</v>
      </c>
      <c r="F33" s="25">
        <v>3.3224999999999998E-2</v>
      </c>
      <c r="G33" s="27">
        <v>2.7175999999999999E-2</v>
      </c>
      <c r="H33" s="25">
        <v>4.7419999999999997E-2</v>
      </c>
      <c r="I33" s="27">
        <v>3.4868000000000003E-2</v>
      </c>
      <c r="J33" s="25">
        <v>2.8965999999999999E-2</v>
      </c>
      <c r="K33" s="27">
        <v>2.7168000000000001E-2</v>
      </c>
      <c r="M33" s="25">
        <f t="shared" si="0"/>
        <v>2.8965999999999999E-2</v>
      </c>
      <c r="N33" s="32">
        <f t="shared" si="1"/>
        <v>2.7168000000000001E-2</v>
      </c>
      <c r="O33" s="25">
        <f t="shared" si="2"/>
        <v>0.27651883667589516</v>
      </c>
      <c r="P33" s="27">
        <f t="shared" si="3"/>
        <v>0.25014705810382021</v>
      </c>
    </row>
    <row r="34" spans="1:16" x14ac:dyDescent="0.2">
      <c r="A34" s="22">
        <v>80</v>
      </c>
      <c r="B34" s="25">
        <v>4.4721999999999998E-2</v>
      </c>
      <c r="C34" s="27">
        <v>3.4844E-2</v>
      </c>
      <c r="D34" s="25">
        <v>5.1859000000000002E-2</v>
      </c>
      <c r="E34" s="27">
        <v>3.8163999999999997E-2</v>
      </c>
      <c r="F34" s="25">
        <v>3.7307E-2</v>
      </c>
      <c r="G34" s="27">
        <v>3.0419000000000002E-2</v>
      </c>
      <c r="H34" s="25">
        <v>5.2398E-2</v>
      </c>
      <c r="I34" s="27">
        <v>3.8501000000000001E-2</v>
      </c>
      <c r="J34" s="25">
        <v>3.2675000000000003E-2</v>
      </c>
      <c r="K34" s="27">
        <v>3.0141999999999999E-2</v>
      </c>
      <c r="M34" s="25">
        <f t="shared" si="0"/>
        <v>3.2675000000000003E-2</v>
      </c>
      <c r="N34" s="32">
        <f t="shared" si="1"/>
        <v>3.0141999999999999E-2</v>
      </c>
      <c r="O34" s="25">
        <f t="shared" si="2"/>
        <v>0.30015858368751031</v>
      </c>
      <c r="P34" s="27">
        <f t="shared" si="3"/>
        <v>0.27274912547845487</v>
      </c>
    </row>
    <row r="35" spans="1:16" x14ac:dyDescent="0.2">
      <c r="A35" s="22">
        <v>81</v>
      </c>
      <c r="B35" s="25">
        <v>4.9794999999999999E-2</v>
      </c>
      <c r="C35" s="27">
        <v>3.8782999999999998E-2</v>
      </c>
      <c r="D35" s="25">
        <v>5.7433999999999999E-2</v>
      </c>
      <c r="E35" s="27">
        <v>4.2368000000000003E-2</v>
      </c>
      <c r="F35" s="25">
        <v>4.1980000000000003E-2</v>
      </c>
      <c r="G35" s="27">
        <v>3.4100999999999999E-2</v>
      </c>
      <c r="H35" s="25">
        <v>5.7967999999999999E-2</v>
      </c>
      <c r="I35" s="27">
        <v>4.2529999999999998E-2</v>
      </c>
      <c r="J35" s="25">
        <v>3.6983000000000002E-2</v>
      </c>
      <c r="K35" s="27">
        <v>3.3515999999999997E-2</v>
      </c>
      <c r="M35" s="25">
        <f t="shared" si="0"/>
        <v>3.6983000000000002E-2</v>
      </c>
      <c r="N35" s="32">
        <f t="shared" si="1"/>
        <v>3.3515999999999997E-2</v>
      </c>
      <c r="O35" s="25">
        <f t="shared" si="2"/>
        <v>0.32604081878699509</v>
      </c>
      <c r="P35" s="27">
        <f t="shared" si="3"/>
        <v>0.29712366578891897</v>
      </c>
    </row>
    <row r="36" spans="1:16" x14ac:dyDescent="0.2">
      <c r="A36" s="22">
        <v>82</v>
      </c>
      <c r="B36" s="25">
        <v>5.5525999999999999E-2</v>
      </c>
      <c r="C36" s="27">
        <v>4.3246E-2</v>
      </c>
      <c r="D36" s="25">
        <v>6.3644000000000006E-2</v>
      </c>
      <c r="E36" s="27">
        <v>4.7092000000000002E-2</v>
      </c>
      <c r="F36" s="25">
        <v>4.7333E-2</v>
      </c>
      <c r="G36" s="27">
        <v>3.8286000000000001E-2</v>
      </c>
      <c r="H36" s="25">
        <v>6.4194000000000001E-2</v>
      </c>
      <c r="I36" s="27">
        <v>4.7018999999999998E-2</v>
      </c>
      <c r="J36" s="25">
        <v>4.1977E-2</v>
      </c>
      <c r="K36" s="27">
        <v>3.7345000000000003E-2</v>
      </c>
      <c r="M36" s="25">
        <f t="shared" si="0"/>
        <v>4.1977E-2</v>
      </c>
      <c r="N36" s="32">
        <f t="shared" si="1"/>
        <v>3.7345000000000003E-2</v>
      </c>
      <c r="O36" s="25">
        <f t="shared" si="2"/>
        <v>0.35433160333677338</v>
      </c>
      <c r="P36" s="27">
        <f t="shared" si="3"/>
        <v>0.32337258249003181</v>
      </c>
    </row>
    <row r="37" spans="1:16" x14ac:dyDescent="0.2">
      <c r="A37" s="22">
        <v>83</v>
      </c>
      <c r="B37" s="25">
        <v>6.1996000000000002E-2</v>
      </c>
      <c r="C37" s="27">
        <v>4.8305000000000001E-2</v>
      </c>
      <c r="D37" s="25">
        <v>7.0560999999999999E-2</v>
      </c>
      <c r="E37" s="27">
        <v>5.2396999999999999E-2</v>
      </c>
      <c r="F37" s="25">
        <v>5.3459E-2</v>
      </c>
      <c r="G37" s="27">
        <v>4.3043999999999999E-2</v>
      </c>
      <c r="H37" s="25">
        <v>7.1142999999999998E-2</v>
      </c>
      <c r="I37" s="27">
        <v>5.2039000000000002E-2</v>
      </c>
      <c r="J37" s="25">
        <v>4.7753999999999998E-2</v>
      </c>
      <c r="K37" s="27">
        <v>4.1685E-2</v>
      </c>
      <c r="M37" s="25">
        <f t="shared" si="0"/>
        <v>4.7753999999999998E-2</v>
      </c>
      <c r="N37" s="32">
        <f t="shared" si="1"/>
        <v>4.1685E-2</v>
      </c>
      <c r="O37" s="25">
        <f t="shared" si="2"/>
        <v>0.38516485195102912</v>
      </c>
      <c r="P37" s="27">
        <f t="shared" si="3"/>
        <v>0.35157779638893483</v>
      </c>
    </row>
    <row r="38" spans="1:16" x14ac:dyDescent="0.2">
      <c r="A38" s="22">
        <v>84</v>
      </c>
      <c r="B38" s="25">
        <v>6.9290000000000004E-2</v>
      </c>
      <c r="C38" s="27">
        <v>5.4031999999999997E-2</v>
      </c>
      <c r="D38" s="25">
        <v>7.8260999999999997E-2</v>
      </c>
      <c r="E38" s="27">
        <v>5.8347999999999997E-2</v>
      </c>
      <c r="F38" s="25">
        <v>6.0449000000000003E-2</v>
      </c>
      <c r="G38" s="27">
        <v>4.8457E-2</v>
      </c>
      <c r="H38" s="25">
        <v>7.8879000000000005E-2</v>
      </c>
      <c r="I38" s="27">
        <v>5.7667000000000003E-2</v>
      </c>
      <c r="J38" s="25">
        <v>5.4420999999999997E-2</v>
      </c>
      <c r="K38" s="27">
        <v>4.6604E-2</v>
      </c>
      <c r="M38" s="25">
        <f t="shared" si="0"/>
        <v>5.4420999999999997E-2</v>
      </c>
      <c r="N38" s="32">
        <f t="shared" si="1"/>
        <v>4.6604E-2</v>
      </c>
      <c r="O38" s="25">
        <f t="shared" si="2"/>
        <v>0.41862479554300214</v>
      </c>
      <c r="P38" s="27">
        <f t="shared" si="3"/>
        <v>0.38179686476602492</v>
      </c>
    </row>
    <row r="39" spans="1:16" x14ac:dyDescent="0.2">
      <c r="A39" s="23">
        <v>85</v>
      </c>
      <c r="B39" s="25">
        <v>7.7496999999999996E-2</v>
      </c>
      <c r="C39" s="27">
        <v>6.0504000000000002E-2</v>
      </c>
      <c r="D39" s="25">
        <v>8.6831000000000005E-2</v>
      </c>
      <c r="E39" s="27">
        <v>6.5010999999999999E-2</v>
      </c>
      <c r="F39" s="25">
        <v>6.8395999999999998E-2</v>
      </c>
      <c r="G39" s="27">
        <v>5.4613000000000002E-2</v>
      </c>
      <c r="H39" s="25">
        <v>8.7471999999999994E-2</v>
      </c>
      <c r="I39" s="27">
        <v>6.3981999999999997E-2</v>
      </c>
      <c r="J39" s="25">
        <v>6.2095999999999998E-2</v>
      </c>
      <c r="K39" s="27">
        <v>5.2177000000000001E-2</v>
      </c>
      <c r="M39" s="25">
        <f t="shared" si="0"/>
        <v>6.2095999999999998E-2</v>
      </c>
      <c r="N39" s="32">
        <f t="shared" si="1"/>
        <v>5.2177000000000001E-2</v>
      </c>
      <c r="O39" s="25">
        <f t="shared" si="2"/>
        <v>0.45472587023896388</v>
      </c>
      <c r="P39" s="27">
        <f t="shared" si="3"/>
        <v>0.41405284975312806</v>
      </c>
    </row>
    <row r="40" spans="1:16" x14ac:dyDescent="0.2">
      <c r="A40" s="23">
        <v>86</v>
      </c>
      <c r="B40" s="25">
        <v>8.6711999999999997E-2</v>
      </c>
      <c r="C40" s="27">
        <v>6.7801E-2</v>
      </c>
      <c r="D40" s="25">
        <v>9.6365000000000006E-2</v>
      </c>
      <c r="E40" s="27">
        <v>7.2456999999999994E-2</v>
      </c>
      <c r="F40" s="25">
        <v>7.7396000000000006E-2</v>
      </c>
      <c r="G40" s="27">
        <v>6.1610999999999999E-2</v>
      </c>
      <c r="H40" s="25">
        <v>9.6993999999999997E-2</v>
      </c>
      <c r="I40" s="27">
        <v>7.1068000000000006E-2</v>
      </c>
      <c r="J40" s="25">
        <v>7.0916000000000007E-2</v>
      </c>
      <c r="K40" s="27">
        <v>5.8485000000000002E-2</v>
      </c>
      <c r="M40" s="25">
        <f t="shared" si="0"/>
        <v>7.0916000000000007E-2</v>
      </c>
      <c r="N40" s="32">
        <f t="shared" si="1"/>
        <v>5.8485000000000002E-2</v>
      </c>
      <c r="O40" s="25">
        <f t="shared" si="2"/>
        <v>0.49339453042509751</v>
      </c>
      <c r="P40" s="27">
        <f t="shared" si="3"/>
        <v>0.44832196883531639</v>
      </c>
    </row>
    <row r="41" spans="1:16" x14ac:dyDescent="0.2">
      <c r="A41" s="23">
        <v>87</v>
      </c>
      <c r="B41" s="25">
        <v>9.7037999999999999E-2</v>
      </c>
      <c r="C41" s="27">
        <v>7.6011999999999996E-2</v>
      </c>
      <c r="D41" s="25">
        <v>0.106965</v>
      </c>
      <c r="E41" s="27">
        <v>8.0765000000000003E-2</v>
      </c>
      <c r="F41" s="25">
        <v>8.7552000000000005E-2</v>
      </c>
      <c r="G41" s="27">
        <v>6.9553000000000004E-2</v>
      </c>
      <c r="H41" s="25">
        <v>0.107531</v>
      </c>
      <c r="I41" s="27">
        <v>7.9011999999999999E-2</v>
      </c>
      <c r="J41" s="25">
        <v>8.1032000000000007E-2</v>
      </c>
      <c r="K41" s="27">
        <v>6.5622E-2</v>
      </c>
      <c r="M41" s="25">
        <f t="shared" si="0"/>
        <v>8.1032000000000007E-2</v>
      </c>
      <c r="N41" s="32">
        <f t="shared" si="1"/>
        <v>6.5622E-2</v>
      </c>
      <c r="O41" s="25">
        <f t="shared" si="2"/>
        <v>0.53444578483569105</v>
      </c>
      <c r="P41" s="27">
        <f t="shared" si="3"/>
        <v>0.48452418459640523</v>
      </c>
    </row>
    <row r="42" spans="1:16" x14ac:dyDescent="0.2">
      <c r="A42" s="23">
        <v>88</v>
      </c>
      <c r="B42" s="25">
        <v>0.10859099999999999</v>
      </c>
      <c r="C42" s="27">
        <v>8.523E-2</v>
      </c>
      <c r="D42" s="25">
        <v>0.11874999999999999</v>
      </c>
      <c r="E42" s="27">
        <v>9.0029999999999999E-2</v>
      </c>
      <c r="F42" s="25">
        <v>9.8977999999999997E-2</v>
      </c>
      <c r="G42" s="27">
        <v>7.8549999999999995E-2</v>
      </c>
      <c r="H42" s="25">
        <v>0.119182</v>
      </c>
      <c r="I42" s="27">
        <v>8.7909000000000001E-2</v>
      </c>
      <c r="J42" s="25">
        <v>9.2621999999999996E-2</v>
      </c>
      <c r="K42" s="27">
        <v>7.3689000000000004E-2</v>
      </c>
      <c r="M42" s="25">
        <f t="shared" si="0"/>
        <v>9.2621999999999996E-2</v>
      </c>
      <c r="N42" s="32">
        <f t="shared" si="1"/>
        <v>7.3689000000000004E-2</v>
      </c>
      <c r="O42" s="25">
        <f t="shared" si="2"/>
        <v>0.57756634735263968</v>
      </c>
      <c r="P42" s="27">
        <f t="shared" si="3"/>
        <v>0.52250908195768075</v>
      </c>
    </row>
    <row r="43" spans="1:16" x14ac:dyDescent="0.2">
      <c r="A43" s="23">
        <v>89</v>
      </c>
      <c r="B43" s="25">
        <v>0.121499</v>
      </c>
      <c r="C43" s="27">
        <v>9.5562999999999995E-2</v>
      </c>
      <c r="D43" s="25">
        <v>0.13184999999999999</v>
      </c>
      <c r="E43" s="27">
        <v>0.100356</v>
      </c>
      <c r="F43" s="25">
        <v>0.111806</v>
      </c>
      <c r="G43" s="27">
        <v>8.8722999999999996E-2</v>
      </c>
      <c r="H43" s="25">
        <v>0.13205700000000001</v>
      </c>
      <c r="I43" s="27">
        <v>9.7861000000000004E-2</v>
      </c>
      <c r="J43" s="25">
        <v>0.105887</v>
      </c>
      <c r="K43" s="27">
        <v>8.2798999999999998E-2</v>
      </c>
      <c r="M43" s="25">
        <f t="shared" si="0"/>
        <v>0.105887</v>
      </c>
      <c r="N43" s="32">
        <f t="shared" si="1"/>
        <v>8.2798999999999998E-2</v>
      </c>
      <c r="O43" s="25">
        <f t="shared" si="2"/>
        <v>0.62229657953051076</v>
      </c>
      <c r="P43" s="27">
        <f t="shared" si="3"/>
        <v>0.56204485248066671</v>
      </c>
    </row>
    <row r="44" spans="1:16" x14ac:dyDescent="0.2">
      <c r="A44" s="22">
        <v>90</v>
      </c>
      <c r="B44" s="25">
        <v>0.135908</v>
      </c>
      <c r="C44" s="27">
        <v>0.107126</v>
      </c>
      <c r="D44" s="25">
        <v>0.14641000000000001</v>
      </c>
      <c r="E44" s="27">
        <v>0.11186500000000001</v>
      </c>
      <c r="F44" s="25">
        <v>0.12619</v>
      </c>
      <c r="G44" s="27">
        <v>0.100207</v>
      </c>
      <c r="H44" s="25">
        <v>0.146282</v>
      </c>
      <c r="I44" s="27">
        <v>0.108983</v>
      </c>
      <c r="J44" s="25">
        <v>0.12106</v>
      </c>
      <c r="K44" s="27">
        <v>9.3081999999999998E-2</v>
      </c>
      <c r="M44" s="25">
        <f t="shared" si="0"/>
        <v>0.12106</v>
      </c>
      <c r="N44" s="32">
        <f t="shared" si="1"/>
        <v>9.3081999999999998E-2</v>
      </c>
      <c r="O44" s="25">
        <f t="shared" si="2"/>
        <v>0.66802135561254716</v>
      </c>
      <c r="P44" s="27">
        <f t="shared" si="3"/>
        <v>0.60281059352206134</v>
      </c>
    </row>
    <row r="45" spans="1:16" x14ac:dyDescent="0.2">
      <c r="A45" s="22">
        <v>91</v>
      </c>
      <c r="B45" s="25">
        <v>0.15132200000000001</v>
      </c>
      <c r="C45" s="27">
        <v>0.119744</v>
      </c>
      <c r="D45" s="25">
        <v>0.161805</v>
      </c>
      <c r="E45" s="27">
        <v>0.124323</v>
      </c>
      <c r="F45" s="25">
        <v>0.14171300000000001</v>
      </c>
      <c r="G45" s="27">
        <v>0.112848</v>
      </c>
      <c r="H45" s="25">
        <v>0.16120899999999999</v>
      </c>
      <c r="I45" s="27">
        <v>0.12098200000000001</v>
      </c>
      <c r="J45" s="25">
        <v>0.137817</v>
      </c>
      <c r="K45" s="27">
        <v>0.104404</v>
      </c>
      <c r="M45" s="25">
        <f t="shared" si="0"/>
        <v>0.137817</v>
      </c>
      <c r="N45" s="32">
        <f t="shared" si="1"/>
        <v>0.104404</v>
      </c>
      <c r="O45" s="25">
        <f t="shared" si="2"/>
        <v>0.71377365644609281</v>
      </c>
      <c r="P45" s="27">
        <f t="shared" si="3"/>
        <v>0.64427875631598408</v>
      </c>
    </row>
    <row r="46" spans="1:16" x14ac:dyDescent="0.2">
      <c r="A46" s="22">
        <v>92</v>
      </c>
      <c r="B46" s="25">
        <v>0.16742199999999999</v>
      </c>
      <c r="C46" s="27">
        <v>0.133299</v>
      </c>
      <c r="D46" s="25">
        <v>0.17768200000000001</v>
      </c>
      <c r="E46" s="27">
        <v>0.137597</v>
      </c>
      <c r="F46" s="25">
        <v>0.15812999999999999</v>
      </c>
      <c r="G46" s="27">
        <v>0.126555</v>
      </c>
      <c r="H46" s="25">
        <v>0.17651900000000001</v>
      </c>
      <c r="I46" s="27">
        <v>0.133744</v>
      </c>
      <c r="J46" s="25">
        <v>0.155829</v>
      </c>
      <c r="K46" s="27">
        <v>0.11669599999999999</v>
      </c>
      <c r="M46" s="25">
        <f t="shared" si="0"/>
        <v>0.155829</v>
      </c>
      <c r="N46" s="32">
        <f t="shared" si="1"/>
        <v>0.11669599999999999</v>
      </c>
      <c r="O46" s="25">
        <f t="shared" si="2"/>
        <v>0.75837602133575466</v>
      </c>
      <c r="P46" s="27">
        <f t="shared" si="3"/>
        <v>0.68579000256893397</v>
      </c>
    </row>
    <row r="47" spans="1:16" x14ac:dyDescent="0.2">
      <c r="A47" s="22">
        <v>93</v>
      </c>
      <c r="B47" s="25">
        <v>0.18403</v>
      </c>
      <c r="C47" s="27">
        <v>0.14771999999999999</v>
      </c>
      <c r="D47" s="25">
        <v>0.19383500000000001</v>
      </c>
      <c r="E47" s="27">
        <v>0.15159600000000001</v>
      </c>
      <c r="F47" s="25">
        <v>0.175288</v>
      </c>
      <c r="G47" s="27">
        <v>0.14128099999999999</v>
      </c>
      <c r="H47" s="25">
        <v>0.19200500000000001</v>
      </c>
      <c r="I47" s="27">
        <v>0.14771999999999999</v>
      </c>
      <c r="J47" s="25">
        <v>0.17496700000000001</v>
      </c>
      <c r="K47" s="27">
        <v>0.12992799999999999</v>
      </c>
      <c r="M47" s="25">
        <f t="shared" si="0"/>
        <v>0.17496700000000001</v>
      </c>
      <c r="N47" s="32">
        <f t="shared" si="1"/>
        <v>0.12992799999999999</v>
      </c>
      <c r="O47" s="25">
        <f t="shared" si="2"/>
        <v>0.80065224401070167</v>
      </c>
      <c r="P47" s="27">
        <f t="shared" si="3"/>
        <v>0.72661467911515754</v>
      </c>
    </row>
    <row r="48" spans="1:16" x14ac:dyDescent="0.2">
      <c r="A48" s="22">
        <v>94</v>
      </c>
      <c r="B48" s="25">
        <v>0.201074</v>
      </c>
      <c r="C48" s="27">
        <v>0.162971</v>
      </c>
      <c r="D48" s="25">
        <v>0.210178</v>
      </c>
      <c r="E48" s="27">
        <v>0.166269</v>
      </c>
      <c r="F48" s="25">
        <v>0.193131</v>
      </c>
      <c r="G48" s="27">
        <v>0.15700700000000001</v>
      </c>
      <c r="H48" s="25">
        <v>0.20757500000000001</v>
      </c>
      <c r="I48" s="27">
        <v>0.162971</v>
      </c>
      <c r="J48" s="25">
        <v>0.19519300000000001</v>
      </c>
      <c r="K48" s="27">
        <v>0.14410300000000001</v>
      </c>
      <c r="M48" s="25">
        <f t="shared" si="0"/>
        <v>0.19519300000000001</v>
      </c>
      <c r="N48" s="32">
        <f t="shared" si="1"/>
        <v>0.14410300000000001</v>
      </c>
      <c r="O48" s="25">
        <f t="shared" si="2"/>
        <v>0.8395635305455208</v>
      </c>
      <c r="P48" s="27">
        <f t="shared" si="3"/>
        <v>0.76601032401062596</v>
      </c>
    </row>
    <row r="49" spans="1:16" x14ac:dyDescent="0.2">
      <c r="A49" s="23">
        <v>95</v>
      </c>
      <c r="B49" s="25">
        <v>0.218559</v>
      </c>
      <c r="C49" s="27">
        <v>0.179034</v>
      </c>
      <c r="D49" s="25">
        <v>0.22670699999999999</v>
      </c>
      <c r="E49" s="27">
        <v>0.181584</v>
      </c>
      <c r="F49" s="25">
        <v>0.211674</v>
      </c>
      <c r="G49" s="27">
        <v>0.173736</v>
      </c>
      <c r="H49" s="25">
        <v>0.223222</v>
      </c>
      <c r="I49" s="27">
        <v>0.179034</v>
      </c>
      <c r="J49" s="25">
        <v>0.21653800000000001</v>
      </c>
      <c r="K49" s="27">
        <v>0.159244</v>
      </c>
      <c r="M49" s="25">
        <f t="shared" si="0"/>
        <v>0.21653800000000001</v>
      </c>
      <c r="N49" s="32">
        <f t="shared" si="1"/>
        <v>0.159244</v>
      </c>
      <c r="O49" s="25">
        <f t="shared" si="2"/>
        <v>0.87430412276825487</v>
      </c>
      <c r="P49" s="27">
        <f t="shared" si="3"/>
        <v>0.80327177597387789</v>
      </c>
    </row>
    <row r="50" spans="1:16" x14ac:dyDescent="0.2">
      <c r="A50" s="23">
        <v>96</v>
      </c>
      <c r="B50" s="25">
        <v>0.236535</v>
      </c>
      <c r="C50" s="27">
        <v>0.19590299999999999</v>
      </c>
      <c r="D50" s="25">
        <v>0.24346000000000001</v>
      </c>
      <c r="E50" s="27">
        <v>0.197517</v>
      </c>
      <c r="F50" s="25">
        <v>0.23097599999999999</v>
      </c>
      <c r="G50" s="27">
        <v>0.19147700000000001</v>
      </c>
      <c r="H50" s="25">
        <v>0.238979</v>
      </c>
      <c r="I50" s="27">
        <v>0.19590299999999999</v>
      </c>
      <c r="J50" s="25">
        <v>0.236535</v>
      </c>
      <c r="K50" s="27">
        <v>0.17538400000000001</v>
      </c>
      <c r="M50" s="25">
        <f t="shared" si="0"/>
        <v>0.236535</v>
      </c>
      <c r="N50" s="32">
        <f t="shared" si="1"/>
        <v>0.17538400000000001</v>
      </c>
      <c r="O50" s="25">
        <f t="shared" si="2"/>
        <v>0.90403559708926573</v>
      </c>
      <c r="P50" s="27">
        <f t="shared" si="3"/>
        <v>0.83777475881647534</v>
      </c>
    </row>
    <row r="51" spans="1:16" x14ac:dyDescent="0.2">
      <c r="A51" s="23">
        <v>97</v>
      </c>
      <c r="B51" s="25">
        <v>0.25505899999999998</v>
      </c>
      <c r="C51" s="27">
        <v>0.213565</v>
      </c>
      <c r="D51" s="25">
        <v>0.26048700000000002</v>
      </c>
      <c r="E51" s="27">
        <v>0.21404400000000001</v>
      </c>
      <c r="F51" s="25">
        <v>0.251106</v>
      </c>
      <c r="G51" s="27">
        <v>0.21023500000000001</v>
      </c>
      <c r="H51" s="25">
        <v>0.25505899999999998</v>
      </c>
      <c r="I51" s="27">
        <v>0.213565</v>
      </c>
      <c r="J51" s="25">
        <v>0.25505899999999998</v>
      </c>
      <c r="K51" s="27">
        <v>0.192553</v>
      </c>
      <c r="M51" s="25">
        <f t="shared" si="0"/>
        <v>0.25505899999999998</v>
      </c>
      <c r="N51" s="32">
        <f t="shared" si="1"/>
        <v>0.192553</v>
      </c>
      <c r="O51" s="25">
        <f t="shared" si="2"/>
        <v>0.9285121817312747</v>
      </c>
      <c r="P51" s="27">
        <f t="shared" si="3"/>
        <v>0.86901171568208657</v>
      </c>
    </row>
    <row r="52" spans="1:16" x14ac:dyDescent="0.2">
      <c r="A52" s="23">
        <v>98</v>
      </c>
      <c r="B52" s="25">
        <v>0.27417000000000002</v>
      </c>
      <c r="C52" s="27">
        <v>0.231991</v>
      </c>
      <c r="D52" s="25">
        <v>0.27781</v>
      </c>
      <c r="E52" s="27">
        <v>0.231991</v>
      </c>
      <c r="F52" s="25">
        <v>0.27211299999999999</v>
      </c>
      <c r="G52" s="27">
        <v>0.22999800000000001</v>
      </c>
      <c r="H52" s="25">
        <v>0.27417000000000002</v>
      </c>
      <c r="I52" s="27">
        <v>0.231991</v>
      </c>
      <c r="J52" s="25">
        <v>0.27417000000000002</v>
      </c>
      <c r="K52" s="27">
        <v>0.21077099999999999</v>
      </c>
      <c r="M52" s="25">
        <f t="shared" si="0"/>
        <v>0.27417000000000002</v>
      </c>
      <c r="N52" s="32">
        <f t="shared" si="1"/>
        <v>0.21077099999999999</v>
      </c>
      <c r="O52" s="25">
        <f t="shared" si="2"/>
        <v>0.94811199686601111</v>
      </c>
      <c r="P52" s="27">
        <f t="shared" si="3"/>
        <v>0.8966202473560575</v>
      </c>
    </row>
    <row r="53" spans="1:16" x14ac:dyDescent="0.2">
      <c r="A53" s="23">
        <v>99</v>
      </c>
      <c r="B53" s="25">
        <v>0.293848</v>
      </c>
      <c r="C53" s="27">
        <v>0.25112299999999999</v>
      </c>
      <c r="D53" s="25">
        <v>0.29539900000000002</v>
      </c>
      <c r="E53" s="27">
        <v>0.25112299999999999</v>
      </c>
      <c r="F53" s="25">
        <v>0.293848</v>
      </c>
      <c r="G53" s="27">
        <v>0.25072299999999997</v>
      </c>
      <c r="H53" s="25">
        <v>0.293848</v>
      </c>
      <c r="I53" s="27">
        <v>0.25112299999999999</v>
      </c>
      <c r="J53" s="25">
        <v>0.293848</v>
      </c>
      <c r="K53" s="27">
        <v>0.23003100000000001</v>
      </c>
      <c r="M53" s="25">
        <f t="shared" si="0"/>
        <v>0.293848</v>
      </c>
      <c r="N53" s="32">
        <f t="shared" si="1"/>
        <v>0.23003100000000001</v>
      </c>
      <c r="O53" s="25">
        <f t="shared" si="2"/>
        <v>0.96335918281092747</v>
      </c>
      <c r="P53" s="27">
        <f t="shared" si="3"/>
        <v>0.92040079523649621</v>
      </c>
    </row>
    <row r="54" spans="1:16" x14ac:dyDescent="0.2">
      <c r="A54" s="22">
        <v>100</v>
      </c>
      <c r="B54" s="25">
        <v>0.31398799999999999</v>
      </c>
      <c r="C54" s="27">
        <v>0.27085799999999999</v>
      </c>
      <c r="D54" s="25">
        <v>0.31398799999999999</v>
      </c>
      <c r="E54" s="27">
        <v>0.27085799999999999</v>
      </c>
      <c r="F54" s="25">
        <v>0.31398799999999999</v>
      </c>
      <c r="G54" s="27">
        <v>0.27085799999999999</v>
      </c>
      <c r="H54" s="25">
        <v>0.31398799999999999</v>
      </c>
      <c r="I54" s="27">
        <v>0.27085799999999999</v>
      </c>
      <c r="J54" s="25">
        <v>0.31398799999999999</v>
      </c>
      <c r="K54" s="27">
        <v>0.25028499999999998</v>
      </c>
      <c r="M54" s="25">
        <f t="shared" si="0"/>
        <v>0.31398799999999999</v>
      </c>
      <c r="N54" s="32">
        <f t="shared" si="1"/>
        <v>0.25028499999999998</v>
      </c>
      <c r="O54" s="25">
        <f t="shared" si="2"/>
        <v>0.97486395971848994</v>
      </c>
      <c r="P54" s="27">
        <f t="shared" si="3"/>
        <v>0.9403232822007298</v>
      </c>
    </row>
    <row r="55" spans="1:16" x14ac:dyDescent="0.2">
      <c r="A55" s="22">
        <v>101</v>
      </c>
      <c r="B55" s="25">
        <v>0.33436500000000002</v>
      </c>
      <c r="C55" s="27">
        <v>0.29104000000000002</v>
      </c>
      <c r="D55" s="25">
        <v>0.33436500000000002</v>
      </c>
      <c r="E55" s="27">
        <v>0.29104000000000002</v>
      </c>
      <c r="F55" s="25">
        <v>0.33436500000000002</v>
      </c>
      <c r="G55" s="27">
        <v>0.29104000000000002</v>
      </c>
      <c r="H55" s="25">
        <v>0.33436500000000002</v>
      </c>
      <c r="I55" s="27">
        <v>0.29104000000000002</v>
      </c>
      <c r="J55" s="25">
        <v>0.33436500000000002</v>
      </c>
      <c r="K55" s="27">
        <v>0.27143699999999998</v>
      </c>
      <c r="M55" s="25">
        <f t="shared" si="0"/>
        <v>0.33436500000000002</v>
      </c>
      <c r="N55" s="32">
        <f t="shared" si="1"/>
        <v>0.27143699999999998</v>
      </c>
      <c r="O55" s="25">
        <f t="shared" si="2"/>
        <v>0.98326857182721705</v>
      </c>
      <c r="P55" s="27">
        <f t="shared" si="3"/>
        <v>0.95652175145001028</v>
      </c>
    </row>
    <row r="56" spans="1:16" x14ac:dyDescent="0.2">
      <c r="A56" s="22">
        <v>102</v>
      </c>
      <c r="B56" s="25">
        <v>0.354599</v>
      </c>
      <c r="C56" s="27">
        <v>0.311444</v>
      </c>
      <c r="D56" s="25">
        <v>0.354599</v>
      </c>
      <c r="E56" s="27">
        <v>0.311444</v>
      </c>
      <c r="F56" s="25">
        <v>0.354599</v>
      </c>
      <c r="G56" s="27">
        <v>0.311444</v>
      </c>
      <c r="H56" s="25">
        <v>0.354599</v>
      </c>
      <c r="I56" s="27">
        <v>0.311444</v>
      </c>
      <c r="J56" s="25">
        <v>0.354599</v>
      </c>
      <c r="K56" s="27">
        <v>0.29332000000000003</v>
      </c>
      <c r="M56" s="25">
        <f t="shared" si="0"/>
        <v>0.354599</v>
      </c>
      <c r="N56" s="32">
        <f t="shared" si="1"/>
        <v>0.29332000000000003</v>
      </c>
      <c r="O56" s="25">
        <f t="shared" si="2"/>
        <v>0.98920151952585766</v>
      </c>
      <c r="P56" s="27">
        <f t="shared" si="3"/>
        <v>0.9692747913146933</v>
      </c>
    </row>
    <row r="57" spans="1:16" x14ac:dyDescent="0.2">
      <c r="A57" s="22">
        <v>103</v>
      </c>
      <c r="B57" s="25">
        <v>0.37452400000000002</v>
      </c>
      <c r="C57" s="27">
        <v>0.33189999999999997</v>
      </c>
      <c r="D57" s="25">
        <v>0.37452400000000002</v>
      </c>
      <c r="E57" s="27">
        <v>0.33189999999999997</v>
      </c>
      <c r="F57" s="25">
        <v>0.37452400000000002</v>
      </c>
      <c r="G57" s="27">
        <v>0.33189999999999997</v>
      </c>
      <c r="H57" s="25">
        <v>0.37452400000000002</v>
      </c>
      <c r="I57" s="27">
        <v>0.33189999999999997</v>
      </c>
      <c r="J57" s="25">
        <v>0.37452400000000002</v>
      </c>
      <c r="K57" s="27">
        <v>0.31581199999999998</v>
      </c>
      <c r="M57" s="25">
        <f t="shared" si="0"/>
        <v>0.37452400000000002</v>
      </c>
      <c r="N57" s="32">
        <f t="shared" si="1"/>
        <v>0.31581199999999998</v>
      </c>
      <c r="O57" s="25">
        <f t="shared" si="2"/>
        <v>0.9932458096269553</v>
      </c>
      <c r="P57" s="27">
        <f t="shared" si="3"/>
        <v>0.97897818092001743</v>
      </c>
    </row>
    <row r="58" spans="1:16" x14ac:dyDescent="0.2">
      <c r="A58" s="22">
        <v>104</v>
      </c>
      <c r="B58" s="25">
        <v>0.393982</v>
      </c>
      <c r="C58" s="27">
        <v>0.35223199999999999</v>
      </c>
      <c r="D58" s="25">
        <v>0.393982</v>
      </c>
      <c r="E58" s="27">
        <v>0.35223199999999999</v>
      </c>
      <c r="F58" s="25">
        <v>0.393982</v>
      </c>
      <c r="G58" s="27">
        <v>0.35223199999999999</v>
      </c>
      <c r="H58" s="25">
        <v>0.393982</v>
      </c>
      <c r="I58" s="27">
        <v>0.35223199999999999</v>
      </c>
      <c r="J58" s="25">
        <v>0.393982</v>
      </c>
      <c r="K58" s="27">
        <v>0.338781</v>
      </c>
      <c r="M58" s="25">
        <f t="shared" si="0"/>
        <v>0.393982</v>
      </c>
      <c r="N58" s="32">
        <f t="shared" si="1"/>
        <v>0.338781</v>
      </c>
      <c r="O58" s="25">
        <f t="shared" si="2"/>
        <v>0.99590683905850819</v>
      </c>
      <c r="P58" s="27">
        <f t="shared" si="3"/>
        <v>0.98609997380975301</v>
      </c>
    </row>
    <row r="59" spans="1:16" x14ac:dyDescent="0.2">
      <c r="A59" s="23">
        <v>105</v>
      </c>
      <c r="B59" s="25">
        <v>0.412831</v>
      </c>
      <c r="C59" s="27">
        <v>0.37227300000000002</v>
      </c>
      <c r="D59" s="25">
        <v>0.412831</v>
      </c>
      <c r="E59" s="27">
        <v>0.37227300000000002</v>
      </c>
      <c r="F59" s="25">
        <v>0.412831</v>
      </c>
      <c r="G59" s="27">
        <v>0.37227300000000002</v>
      </c>
      <c r="H59" s="25">
        <v>0.412831</v>
      </c>
      <c r="I59" s="27">
        <v>0.37227300000000002</v>
      </c>
      <c r="J59" s="25">
        <v>0.412831</v>
      </c>
      <c r="K59" s="27">
        <v>0.36209200000000002</v>
      </c>
      <c r="M59" s="25">
        <f t="shared" si="0"/>
        <v>0.412831</v>
      </c>
      <c r="N59" s="32">
        <f t="shared" si="1"/>
        <v>0.36209200000000002</v>
      </c>
      <c r="O59" s="25">
        <f t="shared" si="2"/>
        <v>0.9975966227831452</v>
      </c>
      <c r="P59" s="27">
        <f t="shared" si="3"/>
        <v>0.99113306209303187</v>
      </c>
    </row>
    <row r="60" spans="1:16" x14ac:dyDescent="0.2">
      <c r="A60" s="23">
        <v>106</v>
      </c>
      <c r="B60" s="25">
        <v>0.430946</v>
      </c>
      <c r="C60" s="27">
        <v>0.39185999999999999</v>
      </c>
      <c r="D60" s="25">
        <v>0.430946</v>
      </c>
      <c r="E60" s="27">
        <v>0.39185999999999999</v>
      </c>
      <c r="F60" s="25">
        <v>0.430946</v>
      </c>
      <c r="G60" s="27">
        <v>0.39185999999999999</v>
      </c>
      <c r="H60" s="25">
        <v>0.430946</v>
      </c>
      <c r="I60" s="27">
        <v>0.39185999999999999</v>
      </c>
      <c r="J60" s="25">
        <v>0.430946</v>
      </c>
      <c r="K60" s="27">
        <v>0.38561299999999998</v>
      </c>
      <c r="M60" s="25">
        <f t="shared" si="0"/>
        <v>0.430946</v>
      </c>
      <c r="N60" s="32">
        <f t="shared" si="1"/>
        <v>0.38561299999999998</v>
      </c>
      <c r="O60" s="25">
        <f t="shared" si="2"/>
        <v>0.99863234858123995</v>
      </c>
      <c r="P60" s="27">
        <f t="shared" si="3"/>
        <v>0.99455226862015156</v>
      </c>
    </row>
    <row r="61" spans="1:16" x14ac:dyDescent="0.2">
      <c r="A61" s="23">
        <v>107</v>
      </c>
      <c r="B61" s="25">
        <v>0.44822699999999999</v>
      </c>
      <c r="C61" s="27">
        <v>0.41084900000000002</v>
      </c>
      <c r="D61" s="25">
        <v>0.44822699999999999</v>
      </c>
      <c r="E61" s="27">
        <v>0.41084900000000002</v>
      </c>
      <c r="F61" s="25">
        <v>0.44822699999999999</v>
      </c>
      <c r="G61" s="27">
        <v>0.41084900000000002</v>
      </c>
      <c r="H61" s="25">
        <v>0.44822699999999999</v>
      </c>
      <c r="I61" s="27">
        <v>0.41084900000000002</v>
      </c>
      <c r="J61" s="25">
        <v>0.44822699999999999</v>
      </c>
      <c r="K61" s="27">
        <v>0.409215</v>
      </c>
      <c r="M61" s="25">
        <f t="shared" si="0"/>
        <v>0.44822699999999999</v>
      </c>
      <c r="N61" s="32">
        <f t="shared" si="1"/>
        <v>0.409215</v>
      </c>
      <c r="O61" s="25">
        <f t="shared" si="2"/>
        <v>0.99924536687371646</v>
      </c>
      <c r="P61" s="27">
        <f t="shared" si="3"/>
        <v>0.99678156201675627</v>
      </c>
    </row>
    <row r="62" spans="1:16" x14ac:dyDescent="0.2">
      <c r="A62" s="23">
        <v>108</v>
      </c>
      <c r="B62" s="25">
        <v>0.464592</v>
      </c>
      <c r="C62" s="27">
        <v>0.42911199999999999</v>
      </c>
      <c r="D62" s="25">
        <v>0.464592</v>
      </c>
      <c r="E62" s="27">
        <v>0.42911199999999999</v>
      </c>
      <c r="F62" s="25">
        <v>0.464592</v>
      </c>
      <c r="G62" s="27">
        <v>0.42911199999999999</v>
      </c>
      <c r="H62" s="25">
        <v>0.464592</v>
      </c>
      <c r="I62" s="27">
        <v>0.42911199999999999</v>
      </c>
      <c r="J62" s="25">
        <v>0.464592</v>
      </c>
      <c r="K62" s="27">
        <v>0.42911199999999999</v>
      </c>
      <c r="M62" s="25">
        <f t="shared" si="0"/>
        <v>0.464592</v>
      </c>
      <c r="N62" s="32">
        <f t="shared" si="1"/>
        <v>0.42911199999999999</v>
      </c>
      <c r="O62" s="25">
        <f t="shared" si="2"/>
        <v>0.99959596338712275</v>
      </c>
      <c r="P62" s="27">
        <f t="shared" si="3"/>
        <v>0.99816263237662195</v>
      </c>
    </row>
    <row r="63" spans="1:16" x14ac:dyDescent="0.2">
      <c r="A63" s="23">
        <v>109</v>
      </c>
      <c r="B63" s="25">
        <v>0.479987</v>
      </c>
      <c r="C63" s="27">
        <v>0.446544</v>
      </c>
      <c r="D63" s="25">
        <v>0.479987</v>
      </c>
      <c r="E63" s="27">
        <v>0.446544</v>
      </c>
      <c r="F63" s="25">
        <v>0.479987</v>
      </c>
      <c r="G63" s="27">
        <v>0.446544</v>
      </c>
      <c r="H63" s="25">
        <v>0.479987</v>
      </c>
      <c r="I63" s="27">
        <v>0.446544</v>
      </c>
      <c r="J63" s="25">
        <v>0.479987</v>
      </c>
      <c r="K63" s="27">
        <v>0.446544</v>
      </c>
      <c r="M63" s="25">
        <f t="shared" si="0"/>
        <v>0.479987</v>
      </c>
      <c r="N63" s="32">
        <f t="shared" si="1"/>
        <v>0.446544</v>
      </c>
      <c r="O63" s="25">
        <f t="shared" si="2"/>
        <v>0.99978989570882781</v>
      </c>
      <c r="P63" s="27">
        <f t="shared" si="3"/>
        <v>0.99898309786463568</v>
      </c>
    </row>
    <row r="64" spans="1:16" x14ac:dyDescent="0.2">
      <c r="A64" s="22">
        <v>110</v>
      </c>
      <c r="B64" s="25">
        <v>0.49437599999999998</v>
      </c>
      <c r="C64" s="27">
        <v>0.463061</v>
      </c>
      <c r="D64" s="25">
        <v>0.49437599999999998</v>
      </c>
      <c r="E64" s="27">
        <v>0.463061</v>
      </c>
      <c r="F64" s="25">
        <v>0.49437599999999998</v>
      </c>
      <c r="G64" s="27">
        <v>0.463061</v>
      </c>
      <c r="H64" s="25">
        <v>0.49437599999999998</v>
      </c>
      <c r="I64" s="27">
        <v>0.463061</v>
      </c>
      <c r="J64" s="25">
        <v>0.49437599999999998</v>
      </c>
      <c r="K64" s="27">
        <v>0.463061</v>
      </c>
      <c r="M64" s="25">
        <f t="shared" si="0"/>
        <v>0.49437599999999998</v>
      </c>
      <c r="N64" s="32">
        <f t="shared" si="1"/>
        <v>0.463061</v>
      </c>
      <c r="O64" s="25">
        <f t="shared" si="2"/>
        <v>0.9998937662278804</v>
      </c>
      <c r="P64" s="27">
        <f t="shared" si="3"/>
        <v>0.99945398558433962</v>
      </c>
    </row>
    <row r="65" spans="1:16" x14ac:dyDescent="0.2">
      <c r="A65" s="22">
        <v>111</v>
      </c>
      <c r="B65" s="25">
        <v>0.5</v>
      </c>
      <c r="C65" s="27">
        <v>0.47860399999999997</v>
      </c>
      <c r="D65" s="25">
        <v>0.5</v>
      </c>
      <c r="E65" s="27">
        <v>0.47860399999999997</v>
      </c>
      <c r="F65" s="25">
        <v>0.5</v>
      </c>
      <c r="G65" s="27">
        <v>0.47860399999999997</v>
      </c>
      <c r="H65" s="25">
        <v>0.5</v>
      </c>
      <c r="I65" s="27">
        <v>0.47860399999999997</v>
      </c>
      <c r="J65" s="25">
        <v>0.5</v>
      </c>
      <c r="K65" s="27">
        <v>0.47860399999999997</v>
      </c>
      <c r="M65" s="25">
        <f t="shared" si="0"/>
        <v>0.5</v>
      </c>
      <c r="N65" s="32">
        <f t="shared" si="1"/>
        <v>0.47860399999999997</v>
      </c>
      <c r="O65" s="25">
        <f t="shared" si="2"/>
        <v>0.9999468831139402</v>
      </c>
      <c r="P65" s="27">
        <f t="shared" si="3"/>
        <v>0.9997153102677323</v>
      </c>
    </row>
    <row r="66" spans="1:16" x14ac:dyDescent="0.2">
      <c r="A66" s="22">
        <v>112</v>
      </c>
      <c r="B66" s="25">
        <v>0.5</v>
      </c>
      <c r="C66" s="27">
        <v>0.49313699999999999</v>
      </c>
      <c r="D66" s="25">
        <v>0.5</v>
      </c>
      <c r="E66" s="27">
        <v>0.49313699999999999</v>
      </c>
      <c r="F66" s="25">
        <v>0.5</v>
      </c>
      <c r="G66" s="27">
        <v>0.49313699999999999</v>
      </c>
      <c r="H66" s="25">
        <v>0.5</v>
      </c>
      <c r="I66" s="27">
        <v>0.49313699999999999</v>
      </c>
      <c r="J66" s="25">
        <v>0.5</v>
      </c>
      <c r="K66" s="27">
        <v>0.49313699999999999</v>
      </c>
      <c r="M66" s="25">
        <f t="shared" si="0"/>
        <v>0.5</v>
      </c>
      <c r="N66" s="32">
        <f t="shared" si="1"/>
        <v>0.49313699999999999</v>
      </c>
      <c r="O66" s="25">
        <f t="shared" si="2"/>
        <v>0.9999734415569701</v>
      </c>
      <c r="P66" s="27">
        <f t="shared" si="3"/>
        <v>0.99985570130823365</v>
      </c>
    </row>
    <row r="67" spans="1:16" x14ac:dyDescent="0.2">
      <c r="A67" s="22">
        <v>113</v>
      </c>
      <c r="B67" s="25">
        <v>0.5</v>
      </c>
      <c r="C67" s="27">
        <v>0.5</v>
      </c>
      <c r="D67" s="25">
        <v>0.5</v>
      </c>
      <c r="E67" s="27">
        <v>0.5</v>
      </c>
      <c r="F67" s="25">
        <v>0.5</v>
      </c>
      <c r="G67" s="27">
        <v>0.5</v>
      </c>
      <c r="H67" s="25">
        <v>0.5</v>
      </c>
      <c r="I67" s="27">
        <v>0.5</v>
      </c>
      <c r="J67" s="25">
        <v>0.5</v>
      </c>
      <c r="K67" s="27">
        <v>0.5</v>
      </c>
      <c r="M67" s="25">
        <f t="shared" si="0"/>
        <v>0.5</v>
      </c>
      <c r="N67" s="32">
        <f t="shared" si="1"/>
        <v>0.5</v>
      </c>
      <c r="O67" s="25">
        <f t="shared" si="2"/>
        <v>0.99998672077848505</v>
      </c>
      <c r="P67" s="27">
        <f t="shared" si="3"/>
        <v>0.99992785065411682</v>
      </c>
    </row>
    <row r="68" spans="1:16" x14ac:dyDescent="0.2">
      <c r="A68" s="22">
        <v>114</v>
      </c>
      <c r="B68" s="25">
        <v>0.5</v>
      </c>
      <c r="C68" s="27">
        <v>0.5</v>
      </c>
      <c r="D68" s="25">
        <v>0.5</v>
      </c>
      <c r="E68" s="27">
        <v>0.5</v>
      </c>
      <c r="F68" s="25">
        <v>0.5</v>
      </c>
      <c r="G68" s="27">
        <v>0.5</v>
      </c>
      <c r="H68" s="25">
        <v>0.5</v>
      </c>
      <c r="I68" s="27">
        <v>0.5</v>
      </c>
      <c r="J68" s="25">
        <v>0.5</v>
      </c>
      <c r="K68" s="27">
        <v>0.5</v>
      </c>
      <c r="M68" s="25">
        <f t="shared" si="0"/>
        <v>0.5</v>
      </c>
      <c r="N68" s="32">
        <f t="shared" si="1"/>
        <v>0.5</v>
      </c>
      <c r="O68" s="25">
        <f t="shared" si="2"/>
        <v>0.99999336038924258</v>
      </c>
      <c r="P68" s="27">
        <f t="shared" si="3"/>
        <v>0.99996392532705847</v>
      </c>
    </row>
    <row r="69" spans="1:16" x14ac:dyDescent="0.2">
      <c r="A69" s="23">
        <v>115</v>
      </c>
      <c r="B69" s="25">
        <v>0.5</v>
      </c>
      <c r="C69" s="27">
        <v>0.5</v>
      </c>
      <c r="D69" s="25">
        <v>0.5</v>
      </c>
      <c r="E69" s="27">
        <v>0.5</v>
      </c>
      <c r="F69" s="25">
        <v>0.5</v>
      </c>
      <c r="G69" s="27">
        <v>0.5</v>
      </c>
      <c r="H69" s="25">
        <v>0.5</v>
      </c>
      <c r="I69" s="27">
        <v>0.5</v>
      </c>
      <c r="J69" s="25">
        <v>0.5</v>
      </c>
      <c r="K69" s="27">
        <v>0.5</v>
      </c>
      <c r="M69" s="25">
        <f t="shared" ref="M69:M74" si="4">IF(M$1=B$1,B69,IF(M$1=D$1,D69,IF(M$1=F$1,F69,IF(M$1=H$1,H69,IF(M$1=J$1,J69,"Error")))))</f>
        <v>0.5</v>
      </c>
      <c r="N69" s="32">
        <f t="shared" ref="N69:N74" si="5">IF(M$1=B$1,C69,IF(M$1=D$1,E69,IF(M$1=F$1,G69,IF(M$1=H$1,I69,IF(M$1=J$1,K69,"Error")))))</f>
        <v>0.5</v>
      </c>
      <c r="O69" s="25">
        <f t="shared" si="2"/>
        <v>0.99999668019462129</v>
      </c>
      <c r="P69" s="27">
        <f t="shared" si="3"/>
        <v>0.99998196266352923</v>
      </c>
    </row>
    <row r="70" spans="1:16" x14ac:dyDescent="0.2">
      <c r="A70" s="23">
        <v>116</v>
      </c>
      <c r="B70" s="25">
        <v>0.5</v>
      </c>
      <c r="C70" s="27">
        <v>0.5</v>
      </c>
      <c r="D70" s="25">
        <v>0.5</v>
      </c>
      <c r="E70" s="27">
        <v>0.5</v>
      </c>
      <c r="F70" s="25">
        <v>0.5</v>
      </c>
      <c r="G70" s="27">
        <v>0.5</v>
      </c>
      <c r="H70" s="25">
        <v>0.5</v>
      </c>
      <c r="I70" s="27">
        <v>0.5</v>
      </c>
      <c r="J70" s="25">
        <v>0.5</v>
      </c>
      <c r="K70" s="27">
        <v>0.5</v>
      </c>
      <c r="M70" s="25">
        <f t="shared" si="4"/>
        <v>0.5</v>
      </c>
      <c r="N70" s="32">
        <f t="shared" si="5"/>
        <v>0.5</v>
      </c>
      <c r="O70" s="25">
        <f t="shared" ref="O70:O74" si="6">(1-O69)*M70+O69</f>
        <v>0.9999983400973107</v>
      </c>
      <c r="P70" s="27">
        <f t="shared" ref="P70:P74" si="7">(1-P69)*N70+P69</f>
        <v>0.99999098133176467</v>
      </c>
    </row>
    <row r="71" spans="1:16" x14ac:dyDescent="0.2">
      <c r="A71" s="23">
        <v>117</v>
      </c>
      <c r="B71" s="25">
        <v>0.5</v>
      </c>
      <c r="C71" s="27">
        <v>0.5</v>
      </c>
      <c r="D71" s="25">
        <v>0.5</v>
      </c>
      <c r="E71" s="27">
        <v>0.5</v>
      </c>
      <c r="F71" s="25">
        <v>0.5</v>
      </c>
      <c r="G71" s="27">
        <v>0.5</v>
      </c>
      <c r="H71" s="25">
        <v>0.5</v>
      </c>
      <c r="I71" s="27">
        <v>0.5</v>
      </c>
      <c r="J71" s="25">
        <v>0.5</v>
      </c>
      <c r="K71" s="27">
        <v>0.5</v>
      </c>
      <c r="M71" s="25">
        <f t="shared" si="4"/>
        <v>0.5</v>
      </c>
      <c r="N71" s="32">
        <f t="shared" si="5"/>
        <v>0.5</v>
      </c>
      <c r="O71" s="25">
        <f t="shared" si="6"/>
        <v>0.99999917004865535</v>
      </c>
      <c r="P71" s="27">
        <f t="shared" si="7"/>
        <v>0.99999549066588234</v>
      </c>
    </row>
    <row r="72" spans="1:16" x14ac:dyDescent="0.2">
      <c r="A72" s="23">
        <v>118</v>
      </c>
      <c r="B72" s="25">
        <v>0.5</v>
      </c>
      <c r="C72" s="27">
        <v>0.5</v>
      </c>
      <c r="D72" s="25">
        <v>0.5</v>
      </c>
      <c r="E72" s="27">
        <v>0.5</v>
      </c>
      <c r="F72" s="25">
        <v>0.5</v>
      </c>
      <c r="G72" s="27">
        <v>0.5</v>
      </c>
      <c r="H72" s="25">
        <v>0.5</v>
      </c>
      <c r="I72" s="27">
        <v>0.5</v>
      </c>
      <c r="J72" s="25">
        <v>0.5</v>
      </c>
      <c r="K72" s="27">
        <v>0.5</v>
      </c>
      <c r="M72" s="25">
        <f t="shared" si="4"/>
        <v>0.5</v>
      </c>
      <c r="N72" s="32">
        <f t="shared" si="5"/>
        <v>0.5</v>
      </c>
      <c r="O72" s="25">
        <f t="shared" si="6"/>
        <v>0.99999958502432773</v>
      </c>
      <c r="P72" s="27">
        <f t="shared" si="7"/>
        <v>0.99999774533294117</v>
      </c>
    </row>
    <row r="73" spans="1:16" x14ac:dyDescent="0.2">
      <c r="A73" s="23">
        <v>119</v>
      </c>
      <c r="B73" s="25">
        <v>0.5</v>
      </c>
      <c r="C73" s="27">
        <v>0.5</v>
      </c>
      <c r="D73" s="25">
        <v>0.5</v>
      </c>
      <c r="E73" s="27">
        <v>0.5</v>
      </c>
      <c r="F73" s="25">
        <v>0.5</v>
      </c>
      <c r="G73" s="27">
        <v>0.5</v>
      </c>
      <c r="H73" s="25">
        <v>0.5</v>
      </c>
      <c r="I73" s="27">
        <v>0.5</v>
      </c>
      <c r="J73" s="25">
        <v>0.5</v>
      </c>
      <c r="K73" s="27">
        <v>0.5</v>
      </c>
      <c r="M73" s="25">
        <f t="shared" si="4"/>
        <v>0.5</v>
      </c>
      <c r="N73" s="32">
        <f t="shared" si="5"/>
        <v>0.5</v>
      </c>
      <c r="O73" s="25">
        <f t="shared" si="6"/>
        <v>0.99999979251216387</v>
      </c>
      <c r="P73" s="27">
        <f t="shared" si="7"/>
        <v>0.99999887266647058</v>
      </c>
    </row>
    <row r="74" spans="1:16" ht="13.5" thickBot="1" x14ac:dyDescent="0.25">
      <c r="A74" s="24">
        <v>120</v>
      </c>
      <c r="B74" s="26">
        <v>1</v>
      </c>
      <c r="C74" s="28">
        <v>1</v>
      </c>
      <c r="D74" s="26">
        <v>1</v>
      </c>
      <c r="E74" s="28">
        <v>1</v>
      </c>
      <c r="F74" s="26">
        <v>1</v>
      </c>
      <c r="G74" s="28">
        <v>1</v>
      </c>
      <c r="H74" s="26">
        <v>1</v>
      </c>
      <c r="I74" s="28">
        <v>1</v>
      </c>
      <c r="J74" s="26">
        <v>1</v>
      </c>
      <c r="K74" s="28">
        <v>1</v>
      </c>
      <c r="M74" s="26">
        <f t="shared" si="4"/>
        <v>1</v>
      </c>
      <c r="N74" s="33">
        <f t="shared" si="5"/>
        <v>1</v>
      </c>
      <c r="O74" s="26">
        <f t="shared" si="6"/>
        <v>1</v>
      </c>
      <c r="P74" s="28">
        <f t="shared" si="7"/>
        <v>1</v>
      </c>
    </row>
  </sheetData>
  <mergeCells count="14">
    <mergeCell ref="B2:C2"/>
    <mergeCell ref="D2:E2"/>
    <mergeCell ref="F2:G2"/>
    <mergeCell ref="H2:I2"/>
    <mergeCell ref="A1:A3"/>
    <mergeCell ref="H1:I1"/>
    <mergeCell ref="B1:C1"/>
    <mergeCell ref="D1:E1"/>
    <mergeCell ref="F1:G1"/>
    <mergeCell ref="J1:K1"/>
    <mergeCell ref="M1:P1"/>
    <mergeCell ref="J2:K2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Probability Analysis</vt:lpstr>
      <vt:lpstr>RP2014 Mortality Tables</vt:lpstr>
      <vt:lpstr>'Probability Analysis'!Print_Area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</cp:lastModifiedBy>
  <cp:lastPrinted>2012-04-18T23:23:12Z</cp:lastPrinted>
  <dcterms:created xsi:type="dcterms:W3CDTF">2008-03-29T03:12:58Z</dcterms:created>
  <dcterms:modified xsi:type="dcterms:W3CDTF">2017-04-11T02:07:26Z</dcterms:modified>
</cp:coreProperties>
</file>